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N:\KOK\SLPPT15\0000 - DOCCOM\TE PUBLICEREN\2018\4 Trim\Techn Verg BRA BKOKS-RCS\"/>
    </mc:Choice>
  </mc:AlternateContent>
  <bookViews>
    <workbookView xWindow="480" yWindow="300" windowWidth="18195" windowHeight="7305" tabRatio="849"/>
  </bookViews>
  <sheets>
    <sheet name="A12 Oude Infra" sheetId="104" r:id="rId1"/>
    <sheet name="A17 Oude Infra bijblok" sheetId="103" r:id="rId2"/>
    <sheet name="A34 Hoogspanningscabine C6" sheetId="102" r:id="rId3"/>
    <sheet name="A35 Bemalingsstation" sheetId="101" r:id="rId4"/>
    <sheet name="A52 Depot KOREA Pompinstallatie" sheetId="247" r:id="rId5"/>
    <sheet name="A53 Kabelkopcabine " sheetId="146" r:id="rId6"/>
    <sheet name="A55 Hoogspanningscabine C12" sheetId="147" r:id="rId7"/>
    <sheet name="A56 Depot KOREA Noodgroep" sheetId="148" r:id="rId8"/>
    <sheet name="A57 Depot KOREA Citerne en pomp" sheetId="248" r:id="rId9"/>
    <sheet name="B1 Wachthuis 22" sheetId="94" r:id="rId10"/>
    <sheet name="B4 Hoofdkraan waterleiding" sheetId="93" r:id="rId11"/>
    <sheet name="B5 Kabelkopcabine" sheetId="92" r:id="rId12"/>
    <sheet name="B8 TX-Gebouw (in vakantiekamp)" sheetId="90" r:id="rId13"/>
    <sheet name="B8 Stookplaats CV" sheetId="141" r:id="rId14"/>
    <sheet name="B8 Hoogspanningscabine" sheetId="142" r:id="rId15"/>
    <sheet name="B8 Bunker naast TX-Gebouw" sheetId="133" r:id="rId16"/>
    <sheet name="B11 Tf-bunker (in vakantiekamp)" sheetId="87" r:id="rId17"/>
    <sheet name="B12 Linktrainer - MOC" sheetId="86" r:id="rId18"/>
    <sheet name="B12 Stookplaats CV" sheetId="185" r:id="rId19"/>
    <sheet name="B14 Oude vervallen schietstand" sheetId="85" r:id="rId20"/>
    <sheet name="B17 Metalen loods (kant B22)" sheetId="105" r:id="rId21"/>
    <sheet name="B18 Metalen loods (kant B12)" sheetId="143" r:id="rId22"/>
    <sheet name="B20 Gebouw Oud Depot Duinen" sheetId="82" r:id="rId23"/>
    <sheet name="B22 Loods en burelen 40ste Incl" sheetId="81" r:id="rId24"/>
    <sheet name="B22 Stookplaats CV" sheetId="112" r:id="rId25"/>
    <sheet name="B23 Waterpompstation" sheetId="78" r:id="rId26"/>
    <sheet name="B24 Hoogspanningscabine C5 " sheetId="77" r:id="rId27"/>
    <sheet name="B27 Wachthuis 2 Inkom vliegveld" sheetId="76" r:id="rId28"/>
    <sheet name="B28 Brandstoftank CV (bij B22)" sheetId="75" r:id="rId29"/>
    <sheet name="C9 Werkplaats aan RAPCON Bunker" sheetId="74" r:id="rId30"/>
    <sheet name="C13 Kabelkopcabine" sheetId="73" r:id="rId31"/>
    <sheet name="C14 Hoogspanningscabine C3" sheetId="72" r:id="rId32"/>
    <sheet name="C15 Oud Waterpompstation " sheetId="71" r:id="rId33"/>
    <sheet name="C16 Kabelkopcabine" sheetId="70" r:id="rId34"/>
    <sheet name="C18 Bunker 40 Ste " sheetId="69" r:id="rId35"/>
    <sheet name="C19 TACAN" sheetId="68" r:id="rId36"/>
    <sheet name="C20 GONIO Radiobaken Luchtvaart" sheetId="149" r:id="rId37"/>
    <sheet name="C21 RAPCON-Bunker" sheetId="67" r:id="rId38"/>
    <sheet name="C22 Hoogspanningscabine C11" sheetId="150" r:id="rId39"/>
    <sheet name="D1 Brandweer magazijn-bunker" sheetId="65" r:id="rId40"/>
    <sheet name="D9 Hoogspanningscabine C1" sheetId="64" r:id="rId41"/>
    <sheet name="D10 Hulpcentrale C10" sheetId="63" r:id="rId42"/>
    <sheet name="D11 Magazijn Meteo" sheetId="62" r:id="rId43"/>
    <sheet name="D12 METEO" sheetId="61" r:id="rId44"/>
    <sheet name="D12 Stookplaats CV " sheetId="157" r:id="rId45"/>
    <sheet name="D12 Brandstoftank CV" sheetId="186" r:id="rId46"/>
    <sheet name="D13 Werkplaats onderhoudsfirma " sheetId="60" r:id="rId47"/>
    <sheet name="D13 Stookplaats CV" sheetId="184" r:id="rId48"/>
    <sheet name="D13Bis Kabelkopcabine Tf" sheetId="59" r:id="rId49"/>
    <sheet name="D14 D15 Controletoren" sheetId="57" r:id="rId50"/>
    <sheet name="D14 D15 Annex aan controletoren" sheetId="58" r:id="rId51"/>
    <sheet name="D14 D15 Stookplaats CV" sheetId="115" r:id="rId52"/>
    <sheet name="D15 Brandstoftank CV" sheetId="187" r:id="rId53"/>
    <sheet name="D16 Kabelkopcabine Tf " sheetId="249" r:id="rId54"/>
    <sheet name="D18 Brandweer" sheetId="118" r:id="rId55"/>
    <sheet name="D18 Stookplaats CV" sheetId="153" r:id="rId56"/>
    <sheet name="D22 Hoogspanningscabine C6" sheetId="54" r:id="rId57"/>
    <sheet name="D24 Stookplaats CV " sheetId="154" r:id="rId58"/>
    <sheet name="D24 Opslagtanks Mazout CV" sheetId="53" r:id="rId59"/>
    <sheet name="D25 Loods Maintenance" sheetId="121" r:id="rId60"/>
    <sheet name="D25 Burelen en werkplaatsen GV" sheetId="122" r:id="rId61"/>
    <sheet name="D25 Burelen op eerste verdiep" sheetId="52" r:id="rId62"/>
    <sheet name="D26 Werkplaats Comm's" sheetId="215" r:id="rId63"/>
    <sheet name="D26 Stookplaats CV" sheetId="214" r:id="rId64"/>
    <sheet name="D27 Opslagplaats Fl CIS en FF" sheetId="50" r:id="rId65"/>
    <sheet name="D31 Loods Gilfilan" sheetId="124" r:id="rId66"/>
    <sheet name="D31 Lok 5 Stookplaats CV ZUID " sheetId="49" r:id="rId67"/>
    <sheet name="D31 Lok12a StookplaatsCV Noord " sheetId="220" r:id="rId68"/>
    <sheet name="D36 Flight CIS Gelijkvloers" sheetId="219" r:id="rId69"/>
    <sheet name="D36 Flight CIS Eerste verdiep" sheetId="216" r:id="rId70"/>
    <sheet name="D36 Stookplaats CV  " sheetId="217" r:id="rId71"/>
    <sheet name="D36 Brandstoftank CV" sheetId="218" r:id="rId72"/>
    <sheet name="D38 Waterpompstation FF" sheetId="46" r:id="rId73"/>
    <sheet name="D39 Depot TELE - Werkplaats" sheetId="45" r:id="rId74"/>
    <sheet name=" D40 Batterijkot Maintenance" sheetId="44" r:id="rId75"/>
    <sheet name="D41 Kabelkopcabine " sheetId="156" r:id="rId76"/>
    <sheet name="D42 Wachthuis 5" sheetId="42" r:id="rId77"/>
    <sheet name="D44 Bunker OOST" sheetId="41" r:id="rId78"/>
    <sheet name="D45 ACP-Bunker buiten gebruik" sheetId="40" r:id="rId79"/>
    <sheet name="D46 Hoogspanningscabine C9 " sheetId="39" r:id="rId80"/>
    <sheet name="D47 Magazijn Maintenance" sheetId="38" r:id="rId81"/>
    <sheet name="D48 Depot TELE Filter+ pompinst" sheetId="37" r:id="rId82"/>
    <sheet name="D49 Depot TELE Citerne" sheetId="36" r:id="rId83"/>
    <sheet name="D50 Depot TELE Noodgroep" sheetId="35" r:id="rId84"/>
    <sheet name="D51 Sectie overleving " sheetId="131" r:id="rId85"/>
    <sheet name="D51 Lok 17 Stookplaats CV " sheetId="212" r:id="rId86"/>
    <sheet name="D51 Lok 18 Brandstoftank CV " sheetId="213" r:id="rId87"/>
    <sheet name="E01 Radiostation " sheetId="221" r:id="rId88"/>
    <sheet name="E01 Lok 5 Stookplaats CV " sheetId="223" r:id="rId89"/>
    <sheet name="E02 Hoogspanningscabine " sheetId="224" r:id="rId90"/>
    <sheet name="E05 Werkplaats groendienst" sheetId="225" r:id="rId91"/>
    <sheet name="E06 Gelijkvloers Wachthuis 1 " sheetId="226" r:id="rId92"/>
    <sheet name="E06 Eerste verdiep " sheetId="252" r:id="rId93"/>
    <sheet name="E7 Logement Gelijkvloers" sheetId="29" r:id="rId94"/>
    <sheet name="E7 Gelijkvloers Stookplaats CV " sheetId="182" r:id="rId95"/>
    <sheet name="E7 Gelijkvloers Brandstoftank  " sheetId="181" r:id="rId96"/>
    <sheet name="E7 Eerste verdiep" sheetId="168" r:id="rId97"/>
    <sheet name="E7 Tweede verdiep " sheetId="183" r:id="rId98"/>
    <sheet name="E8 HORECA Gelijkvloers" sheetId="28" r:id="rId99"/>
    <sheet name="E8 Logement Eerste verdiep" sheetId="169" r:id="rId100"/>
    <sheet name="E8 Kelder" sheetId="170" r:id="rId101"/>
    <sheet name="E8 Kelder Stookplaats" sheetId="171" r:id="rId102"/>
    <sheet name="E8 Kelder Brandstoftank " sheetId="172" r:id="rId103"/>
    <sheet name="E9 Logement Gelijkvloers" sheetId="175" r:id="rId104"/>
    <sheet name="E9 Stookplaats" sheetId="177" r:id="rId105"/>
    <sheet name="E9 Gelijkvloers Brandstoftank" sheetId="178" r:id="rId106"/>
    <sheet name="E9 Eerste verdiep" sheetId="180" r:id="rId107"/>
    <sheet name="E9 Tweede verdiep" sheetId="179" r:id="rId108"/>
    <sheet name="E10 Stafblok Gelijkvloers" sheetId="25" r:id="rId109"/>
    <sheet name="E10 Gelijkvloer Stookplaats CV" sheetId="229" r:id="rId110"/>
    <sheet name="E10 Gelijkvloers Brandstoftank" sheetId="228" r:id="rId111"/>
    <sheet name="E10 Eerste verdiep" sheetId="211" r:id="rId112"/>
    <sheet name="E10 Tweede verdiep" sheetId="227" r:id="rId113"/>
    <sheet name="E11 Gelijkvloers" sheetId="230" r:id="rId114"/>
    <sheet name="E11 Gelijkvloer Stookplaats CV" sheetId="233" r:id="rId115"/>
    <sheet name="E11 Gelijkvloers Opslagtank CV" sheetId="231" r:id="rId116"/>
    <sheet name="E11 Eerste verdiep " sheetId="232" r:id="rId117"/>
    <sheet name="E12 Gelijkvloers" sheetId="254" r:id="rId118"/>
    <sheet name="E12 Gelijkvloer Stookplaats" sheetId="255" r:id="rId119"/>
    <sheet name="E12 Gelijkvloers Opslagtank " sheetId="256" r:id="rId120"/>
    <sheet name="E12 Eerste verdiep  " sheetId="257" r:id="rId121"/>
    <sheet name="E13 Gelijkvloers " sheetId="258" r:id="rId122"/>
    <sheet name="E13 Gelijkvloer Stookplaats " sheetId="259" r:id="rId123"/>
    <sheet name="E13 Gelijkvloers Opslagtank" sheetId="260" r:id="rId124"/>
    <sheet name="E13 Eerste verdiep" sheetId="261" r:id="rId125"/>
    <sheet name="E14 Gelijkvloers " sheetId="235" r:id="rId126"/>
    <sheet name="E14 Gelijkvloer Stookplaats" sheetId="238" r:id="rId127"/>
    <sheet name="E14 Gelijkvloers Brandstoftank" sheetId="236" r:id="rId128"/>
    <sheet name="E14 Eerste verdiep" sheetId="237" r:id="rId129"/>
    <sheet name="E15 Kleine opslagplaats" sheetId="20" r:id="rId130"/>
    <sheet name="E16 Kleine opslagplaats" sheetId="239" r:id="rId131"/>
    <sheet name="E17 Bewapening" sheetId="18" r:id="rId132"/>
    <sheet name="E17 Lokaal 3" sheetId="145" r:id="rId133"/>
    <sheet name="E17 Gelijkvloers Stookplaats CV" sheetId="250" r:id="rId134"/>
    <sheet name="E17 Gelijkvloers Brandstoftank" sheetId="251" r:id="rId135"/>
    <sheet name="E18 Oude logementsblok" sheetId="240" r:id="rId136"/>
    <sheet name="E18 Gelijkvloer Stookplaats " sheetId="242" r:id="rId137"/>
    <sheet name="E18 Gelijkvloers Opslagtank " sheetId="243" r:id="rId138"/>
    <sheet name="E19 Oude inferm" sheetId="241" r:id="rId139"/>
    <sheet name="E20 Oude logementsblok" sheetId="15" r:id="rId140"/>
    <sheet name="E20 Gelijkvloers Stookplaats" sheetId="244" r:id="rId141"/>
    <sheet name="E20 Gelijkvloers Opslagtank CV" sheetId="245" r:id="rId142"/>
    <sheet name="E21Keuken en Mess" sheetId="158" r:id="rId143"/>
    <sheet name="E21Sport" sheetId="14" r:id="rId144"/>
    <sheet name="E21Kelder 1 (Oefenzone Ops&amp;Trg)" sheetId="159" r:id="rId145"/>
    <sheet name="E21Kelder 2 Stookplaats" sheetId="160" r:id="rId146"/>
    <sheet name="E21Kelder 2Bis Brandstoftank CV" sheetId="162" r:id="rId147"/>
    <sheet name="E21Kelder 3 (Magazijn keuken)" sheetId="13" r:id="rId148"/>
    <sheet name="E25 Feestzaal (FEDASIL)" sheetId="12" r:id="rId149"/>
    <sheet name="E25 Stookplaats " sheetId="163" r:id="rId150"/>
    <sheet name="E26 Werkplaats en burelen 1Ech" sheetId="11" r:id="rId151"/>
    <sheet name="E26 Brandstoftank CV" sheetId="165" r:id="rId152"/>
    <sheet name="E26 Stookplaats " sheetId="164" r:id="rId153"/>
    <sheet name="E27 Eenheidsmagazijn" sheetId="246" r:id="rId154"/>
    <sheet name="E28 Mun Depot" sheetId="9" r:id="rId155"/>
    <sheet name="E29 Gebouw brandstoftank CV " sheetId="167" r:id="rId156"/>
    <sheet name="E30 Lok 1 Stelplaats Bowser" sheetId="188" r:id="rId157"/>
    <sheet name="E30 Lok 2 Magazijn POL" sheetId="189" r:id="rId158"/>
    <sheet name="E30 Lok 3 Brandstofopslag " sheetId="190" r:id="rId159"/>
    <sheet name="E30 Lok 4 Bureel POL-Station" sheetId="192" r:id="rId160"/>
    <sheet name="E31 Lok 2 Oliekot" sheetId="207" r:id="rId161"/>
    <sheet name="E31 Lok 3 &amp; 14 Werkplaats Vtg" sheetId="193" r:id="rId162"/>
    <sheet name="E31 Lok 4 Technisch lokaal Elec" sheetId="206" r:id="rId163"/>
    <sheet name="E31 Lok 15 Magazijn MT" sheetId="194" r:id="rId164"/>
    <sheet name="E31 Lok 15a Werkpl Fiets" sheetId="195" r:id="rId165"/>
    <sheet name="E31 Lok 16 Werkpl Bowser" sheetId="191" r:id="rId166"/>
    <sheet name="E31 Lok 17 Stelplaats GSE" sheetId="196" r:id="rId167"/>
    <sheet name="E31 Lok 18 Hogedruk compressor" sheetId="203" r:id="rId168"/>
    <sheet name="E31 Lok 19 Oxiderend&amp; inert gas" sheetId="202" r:id="rId169"/>
    <sheet name="E31 Lok 20 Lagedrukcompressor" sheetId="204" r:id="rId170"/>
    <sheet name="E31 Lok 1 Technisch lokaal CV" sheetId="205" r:id="rId171"/>
    <sheet name="E31 Lok 21 Ontvlambare gassen" sheetId="200" r:id="rId172"/>
    <sheet name="E31 Lok 22 Magazijn MT" sheetId="208" r:id="rId173"/>
    <sheet name="E31 GV Sanitair en kleedkamer" sheetId="198" r:id="rId174"/>
    <sheet name="E31 Eerste verdiep Admin en Bar" sheetId="7" r:id="rId175"/>
    <sheet name="E32 Stelplaats voertuigen" sheetId="199" r:id="rId176"/>
    <sheet name="Basisdata" sheetId="2" r:id="rId177"/>
    <sheet name="Kw Data" sheetId="3" r:id="rId178"/>
    <sheet name="Eenheden" sheetId="4" r:id="rId179"/>
    <sheet name="Uitleg" sheetId="5" r:id="rId180"/>
    <sheet name="Sheet1" sheetId="132" r:id="rId181"/>
    <sheet name="Sheet3" sheetId="140" r:id="rId182"/>
  </sheets>
  <externalReferences>
    <externalReference r:id="rId183"/>
  </externalReferences>
  <definedNames>
    <definedName name="Afstand">[1]MASTERDATA!$E$30:$F$34</definedName>
    <definedName name="Bmaatregelen">[1]MASTERDATA!$I$4:$J$17</definedName>
    <definedName name="BRANDBAARHEID">[1]MASTERDATA!$E$4:$G$8</definedName>
    <definedName name="Brandlast">[1]MASTERDATA!$A$4:$C$8</definedName>
    <definedName name="Brandpondoratie">[1]MASTERDATA!$A$22:$E$25</definedName>
    <definedName name="Detectietijd">[1]MASTERDATA!$A$30:$B$34</definedName>
    <definedName name="dienst">[1]MASTERDATA!$A$57:$B$62</definedName>
    <definedName name="energie">[1]MASTERDATA!$A$13:$C$17</definedName>
    <definedName name="Evacuatiepondoratie">[1]MASTERDATA!$A$48:$E$52</definedName>
    <definedName name="Evacuatietijd">[1]MASTERDATA!$I$38:$J$43</definedName>
    <definedName name="Middelen">[1]MASTERDATA!$E$57:$F$61</definedName>
    <definedName name="oefening">[1]MASTERDATA!$I$30:$J$34</definedName>
    <definedName name="Pondoratiedienst">[1]MASTERDATA!$A$67:$E$70</definedName>
    <definedName name="_xlnm.Print_Area" localSheetId="74">' D40 Batterijkot Maintenance'!$A$1:$I$66</definedName>
    <definedName name="_xlnm.Print_Area" localSheetId="0">'A12 Oude Infra'!$A$1:$I$66</definedName>
    <definedName name="_xlnm.Print_Area" localSheetId="1">'A17 Oude Infra bijblok'!$A$1:$I$66</definedName>
    <definedName name="_xlnm.Print_Area" localSheetId="2">'A34 Hoogspanningscabine C6'!$A$1:$I$66</definedName>
    <definedName name="_xlnm.Print_Area" localSheetId="3">'A35 Bemalingsstation'!$A$1:$I$66</definedName>
    <definedName name="_xlnm.Print_Area" localSheetId="4">'A52 Depot KOREA Pompinstallatie'!$A$1:$I$66</definedName>
    <definedName name="_xlnm.Print_Area" localSheetId="5">'A53 Kabelkopcabine '!$A$1:$I$66</definedName>
    <definedName name="_xlnm.Print_Area" localSheetId="6">'A55 Hoogspanningscabine C12'!$A$1:$I$66</definedName>
    <definedName name="_xlnm.Print_Area" localSheetId="7">'A56 Depot KOREA Noodgroep'!$A$1:$I$66</definedName>
    <definedName name="_xlnm.Print_Area" localSheetId="8">'A57 Depot KOREA Citerne en pomp'!$A$1:$I$66</definedName>
    <definedName name="_xlnm.Print_Area" localSheetId="9">'B1 Wachthuis 22'!$A$1:$I$66</definedName>
    <definedName name="_xlnm.Print_Area" localSheetId="16">'B11 Tf-bunker (in vakantiekamp)'!$A$1:$I$66</definedName>
    <definedName name="_xlnm.Print_Area" localSheetId="17">'B12 Linktrainer - MOC'!$A$1:$I$66</definedName>
    <definedName name="_xlnm.Print_Area" localSheetId="18">'B12 Stookplaats CV'!$A$1:$I$66</definedName>
    <definedName name="_xlnm.Print_Area" localSheetId="19">'B14 Oude vervallen schietstand'!$A$1:$I$66</definedName>
    <definedName name="_xlnm.Print_Area" localSheetId="20">'B17 Metalen loods (kant B22)'!$A$1:$I$66</definedName>
    <definedName name="_xlnm.Print_Area" localSheetId="21">'B18 Metalen loods (kant B12)'!$A$1:$I$66</definedName>
    <definedName name="_xlnm.Print_Area" localSheetId="22">'B20 Gebouw Oud Depot Duinen'!$A$1:$I$66</definedName>
    <definedName name="_xlnm.Print_Area" localSheetId="23">'B22 Loods en burelen 40ste Incl'!$A$1:$I$66</definedName>
    <definedName name="_xlnm.Print_Area" localSheetId="24">'B22 Stookplaats CV'!$A$1:$I$66</definedName>
    <definedName name="_xlnm.Print_Area" localSheetId="25">'B23 Waterpompstation'!$A$1:$I$66</definedName>
    <definedName name="_xlnm.Print_Area" localSheetId="26">'B24 Hoogspanningscabine C5 '!$A$1:$I$66</definedName>
    <definedName name="_xlnm.Print_Area" localSheetId="27">'B27 Wachthuis 2 Inkom vliegveld'!$A$1:$I$66</definedName>
    <definedName name="_xlnm.Print_Area" localSheetId="28">'B28 Brandstoftank CV (bij B22)'!$A$1:$I$66</definedName>
    <definedName name="_xlnm.Print_Area" localSheetId="10">'B4 Hoofdkraan waterleiding'!$A$1:$I$66</definedName>
    <definedName name="_xlnm.Print_Area" localSheetId="11">'B5 Kabelkopcabine'!$A$1:$I$66</definedName>
    <definedName name="_xlnm.Print_Area" localSheetId="14">'B8 Hoogspanningscabine'!$A$1:$I$66</definedName>
    <definedName name="_xlnm.Print_Area" localSheetId="13">'B8 Stookplaats CV'!$A$1:$I$66</definedName>
    <definedName name="_xlnm.Print_Area" localSheetId="12">'B8 TX-Gebouw (in vakantiekamp)'!$A$1:$I$66</definedName>
    <definedName name="_xlnm.Print_Area" localSheetId="30">'C13 Kabelkopcabine'!$A$1:$I$66</definedName>
    <definedName name="_xlnm.Print_Area" localSheetId="31">'C14 Hoogspanningscabine C3'!$A$1:$I$66</definedName>
    <definedName name="_xlnm.Print_Area" localSheetId="32">'C15 Oud Waterpompstation '!$A$1:$I$66</definedName>
    <definedName name="_xlnm.Print_Area" localSheetId="33">'C16 Kabelkopcabine'!$A$1:$I$66</definedName>
    <definedName name="_xlnm.Print_Area" localSheetId="34">'C18 Bunker 40 Ste '!$A$1:$I$66</definedName>
    <definedName name="_xlnm.Print_Area" localSheetId="35">'C19 TACAN'!$A$1:$I$66</definedName>
    <definedName name="_xlnm.Print_Area" localSheetId="36">'C20 GONIO Radiobaken Luchtvaart'!$A$1:$I$66</definedName>
    <definedName name="_xlnm.Print_Area" localSheetId="37">'C21 RAPCON-Bunker'!$A$1:$I$66</definedName>
    <definedName name="_xlnm.Print_Area" localSheetId="38">'C22 Hoogspanningscabine C11'!$A$1:$I$66</definedName>
    <definedName name="_xlnm.Print_Area" localSheetId="29">'C9 Werkplaats aan RAPCON Bunker'!$A$1:$I$66</definedName>
    <definedName name="_xlnm.Print_Area" localSheetId="39">'D1 Brandweer magazijn-bunker'!$A$1:$I$66</definedName>
    <definedName name="_xlnm.Print_Area" localSheetId="41">'D10 Hulpcentrale C10'!$A$1:$I$66</definedName>
    <definedName name="_xlnm.Print_Area" localSheetId="42">'D11 Magazijn Meteo'!$A$1:$I$66</definedName>
    <definedName name="_xlnm.Print_Area" localSheetId="45">'D12 Brandstoftank CV'!$A$1:$I$66</definedName>
    <definedName name="_xlnm.Print_Area" localSheetId="43">'D12 METEO'!$A$1:$I$66</definedName>
    <definedName name="_xlnm.Print_Area" localSheetId="44">'D12 Stookplaats CV '!$A$1:$I$66</definedName>
    <definedName name="_xlnm.Print_Area" localSheetId="47">'D13 Stookplaats CV'!$A$1:$I$66</definedName>
    <definedName name="_xlnm.Print_Area" localSheetId="46">'D13 Werkplaats onderhoudsfirma '!$A$1:$I$66</definedName>
    <definedName name="_xlnm.Print_Area" localSheetId="48">'D13Bis Kabelkopcabine Tf'!$A$1:$I$66</definedName>
    <definedName name="_xlnm.Print_Area" localSheetId="50">'D14 D15 Annex aan controletoren'!$A$1:$I$66</definedName>
    <definedName name="_xlnm.Print_Area" localSheetId="49">'D14 D15 Controletoren'!$A$1:$I$66</definedName>
    <definedName name="_xlnm.Print_Area" localSheetId="51">'D14 D15 Stookplaats CV'!$A$1:$I$66</definedName>
    <definedName name="_xlnm.Print_Area" localSheetId="52">'D15 Brandstoftank CV'!$A$1:$I$66</definedName>
    <definedName name="_xlnm.Print_Area" localSheetId="53">'D16 Kabelkopcabine Tf '!$A$1:$I$66</definedName>
    <definedName name="_xlnm.Print_Area" localSheetId="54">'D18 Brandweer'!$A$1:$I$66</definedName>
    <definedName name="_xlnm.Print_Area" localSheetId="55">'D18 Stookplaats CV'!$A$1:$I$66</definedName>
    <definedName name="_xlnm.Print_Area" localSheetId="56">'D22 Hoogspanningscabine C6'!$A$1:$I$66</definedName>
    <definedName name="_xlnm.Print_Area" localSheetId="58">'D24 Opslagtanks Mazout CV'!$A$1:$I$66</definedName>
    <definedName name="_xlnm.Print_Area" localSheetId="57">'D24 Stookplaats CV '!$A$1:$I$66</definedName>
    <definedName name="_xlnm.Print_Area" localSheetId="60">'D25 Burelen en werkplaatsen GV'!$A$1:$I$66</definedName>
    <definedName name="_xlnm.Print_Area" localSheetId="61">'D25 Burelen op eerste verdiep'!$A$1:$I$66</definedName>
    <definedName name="_xlnm.Print_Area" localSheetId="59">'D25 Loods Maintenance'!$A$1:$I$66</definedName>
    <definedName name="_xlnm.Print_Area" localSheetId="63">'D26 Stookplaats CV'!$A$1:$I$66</definedName>
    <definedName name="_xlnm.Print_Area" localSheetId="62">'D26 Werkplaats Comm''s'!$A$1:$I$66</definedName>
    <definedName name="_xlnm.Print_Area" localSheetId="64">'D27 Opslagplaats Fl CIS en FF'!$A$1:$I$66</definedName>
    <definedName name="_xlnm.Print_Area" localSheetId="66">'D31 Lok 5 Stookplaats CV ZUID '!$A$1:$I$66</definedName>
    <definedName name="_xlnm.Print_Area" localSheetId="67">'D31 Lok12a StookplaatsCV Noord '!$A$1:$I$66</definedName>
    <definedName name="_xlnm.Print_Area" localSheetId="65">'D31 Loods Gilfilan'!$A$1:$I$66</definedName>
    <definedName name="_xlnm.Print_Area" localSheetId="71">'D36 Brandstoftank CV'!$A$1:$I$66</definedName>
    <definedName name="_xlnm.Print_Area" localSheetId="69">'D36 Flight CIS Eerste verdiep'!$A$1:$I$66</definedName>
    <definedName name="_xlnm.Print_Area" localSheetId="68">'D36 Flight CIS Gelijkvloers'!$A$1:$I$66</definedName>
    <definedName name="_xlnm.Print_Area" localSheetId="70">'D36 Stookplaats CV  '!$A$1:$I$66</definedName>
    <definedName name="_xlnm.Print_Area" localSheetId="72">'D38 Waterpompstation FF'!$A$1:$I$66</definedName>
    <definedName name="_xlnm.Print_Area" localSheetId="73">'D39 Depot TELE - Werkplaats'!$A$1:$I$66</definedName>
    <definedName name="_xlnm.Print_Area" localSheetId="75">'D41 Kabelkopcabine '!$A$1:$I$66</definedName>
    <definedName name="_xlnm.Print_Area" localSheetId="76">'D42 Wachthuis 5'!$A$1:$I$66</definedName>
    <definedName name="_xlnm.Print_Area" localSheetId="77">'D44 Bunker OOST'!$A$1:$I$66</definedName>
    <definedName name="_xlnm.Print_Area" localSheetId="78">'D45 ACP-Bunker buiten gebruik'!$A$1:$I$66</definedName>
    <definedName name="_xlnm.Print_Area" localSheetId="79">'D46 Hoogspanningscabine C9 '!$A$1:$I$66</definedName>
    <definedName name="_xlnm.Print_Area" localSheetId="80">'D47 Magazijn Maintenance'!$A$1:$I$66</definedName>
    <definedName name="_xlnm.Print_Area" localSheetId="81">'D48 Depot TELE Filter+ pompinst'!$A$1:$I$66</definedName>
    <definedName name="_xlnm.Print_Area" localSheetId="82">'D49 Depot TELE Citerne'!$A$1:$I$66</definedName>
    <definedName name="_xlnm.Print_Area" localSheetId="83">'D50 Depot TELE Noodgroep'!$A$1:$I$66</definedName>
    <definedName name="_xlnm.Print_Area" localSheetId="85">'D51 Lok 17 Stookplaats CV '!$A$1:$I$66</definedName>
    <definedName name="_xlnm.Print_Area" localSheetId="86">'D51 Lok 18 Brandstoftank CV '!$A$1:$I$66</definedName>
    <definedName name="_xlnm.Print_Area" localSheetId="84">'D51 Sectie overleving '!$A$1:$I$66</definedName>
    <definedName name="_xlnm.Print_Area" localSheetId="40">'D9 Hoogspanningscabine C1'!$A$1:$I$66</definedName>
    <definedName name="_xlnm.Print_Area" localSheetId="88">'E01 Lok 5 Stookplaats CV '!$A$1:$I$66</definedName>
    <definedName name="_xlnm.Print_Area" localSheetId="87">'E01 Radiostation '!$A$1:$I$66</definedName>
    <definedName name="_xlnm.Print_Area" localSheetId="89">'E02 Hoogspanningscabine '!$A$1:$I$66</definedName>
    <definedName name="_xlnm.Print_Area" localSheetId="90">'E05 Werkplaats groendienst'!$A$1:$I$66</definedName>
    <definedName name="_xlnm.Print_Area" localSheetId="92">'E06 Eerste verdiep '!$A$1:$I$66</definedName>
    <definedName name="_xlnm.Print_Area" localSheetId="91">'E06 Gelijkvloers Wachthuis 1 '!$A$1:$I$66</definedName>
    <definedName name="_xlnm.Print_Area" localSheetId="111">'E10 Eerste verdiep'!$A$1:$I$66</definedName>
    <definedName name="_xlnm.Print_Area" localSheetId="109">'E10 Gelijkvloer Stookplaats CV'!$A$1:$I$66</definedName>
    <definedName name="_xlnm.Print_Area" localSheetId="110">'E10 Gelijkvloers Brandstoftank'!$A$1:$I$66</definedName>
    <definedName name="_xlnm.Print_Area" localSheetId="108">'E10 Stafblok Gelijkvloers'!$A$1:$I$66</definedName>
    <definedName name="_xlnm.Print_Area" localSheetId="112">'E10 Tweede verdiep'!$A$1:$I$66</definedName>
    <definedName name="_xlnm.Print_Area" localSheetId="116">'E11 Eerste verdiep '!$A$1:$I$66</definedName>
    <definedName name="_xlnm.Print_Area" localSheetId="114">'E11 Gelijkvloer Stookplaats CV'!$A$1:$I$66</definedName>
    <definedName name="_xlnm.Print_Area" localSheetId="113">'E11 Gelijkvloers'!$A$1:$I$66</definedName>
    <definedName name="_xlnm.Print_Area" localSheetId="115">'E11 Gelijkvloers Opslagtank CV'!$A$1:$I$66</definedName>
    <definedName name="_xlnm.Print_Area" localSheetId="120">'E12 Eerste verdiep  '!$A$1:$I$66</definedName>
    <definedName name="_xlnm.Print_Area" localSheetId="118">'E12 Gelijkvloer Stookplaats'!$A$1:$I$66</definedName>
    <definedName name="_xlnm.Print_Area" localSheetId="117">'E12 Gelijkvloers'!$A$1:$I$66</definedName>
    <definedName name="_xlnm.Print_Area" localSheetId="119">'E12 Gelijkvloers Opslagtank '!$A$1:$I$66</definedName>
    <definedName name="_xlnm.Print_Area" localSheetId="124">'E13 Eerste verdiep'!$A$1:$I$66</definedName>
    <definedName name="_xlnm.Print_Area" localSheetId="122">'E13 Gelijkvloer Stookplaats '!$A$1:$I$66</definedName>
    <definedName name="_xlnm.Print_Area" localSheetId="121">'E13 Gelijkvloers '!$A$1:$I$66</definedName>
    <definedName name="_xlnm.Print_Area" localSheetId="123">'E13 Gelijkvloers Opslagtank'!$A$1:$I$66</definedName>
    <definedName name="_xlnm.Print_Area" localSheetId="128">'E14 Eerste verdiep'!$A$1:$I$66</definedName>
    <definedName name="_xlnm.Print_Area" localSheetId="126">'E14 Gelijkvloer Stookplaats'!$A$1:$I$66</definedName>
    <definedName name="_xlnm.Print_Area" localSheetId="125">'E14 Gelijkvloers '!$A$1:$I$66</definedName>
    <definedName name="_xlnm.Print_Area" localSheetId="127">'E14 Gelijkvloers Brandstoftank'!$A$1:$I$66</definedName>
    <definedName name="_xlnm.Print_Area" localSheetId="129">'E15 Kleine opslagplaats'!$A$1:$I$66</definedName>
    <definedName name="_xlnm.Print_Area" localSheetId="130">'E16 Kleine opslagplaats'!$A$1:$I$66</definedName>
    <definedName name="_xlnm.Print_Area" localSheetId="131">'E17 Bewapening'!$A$1:$I$66</definedName>
    <definedName name="_xlnm.Print_Area" localSheetId="134">'E17 Gelijkvloers Brandstoftank'!$A$1:$I$66</definedName>
    <definedName name="_xlnm.Print_Area" localSheetId="133">'E17 Gelijkvloers Stookplaats CV'!$A$1:$I$66</definedName>
    <definedName name="_xlnm.Print_Area" localSheetId="132">'E17 Lokaal 3'!$A$1:$I$66</definedName>
    <definedName name="_xlnm.Print_Area" localSheetId="136">'E18 Gelijkvloer Stookplaats '!$A$1:$I$66</definedName>
    <definedName name="_xlnm.Print_Area" localSheetId="137">'E18 Gelijkvloers Opslagtank '!$A$1:$I$66</definedName>
    <definedName name="_xlnm.Print_Area" localSheetId="135">'E18 Oude logementsblok'!$A$1:$I$66</definedName>
    <definedName name="_xlnm.Print_Area" localSheetId="138">'E19 Oude inferm'!$A$1:$I$66</definedName>
    <definedName name="_xlnm.Print_Area" localSheetId="141">'E20 Gelijkvloers Opslagtank CV'!$A$1:$I$66</definedName>
    <definedName name="_xlnm.Print_Area" localSheetId="140">'E20 Gelijkvloers Stookplaats'!$A$1:$I$66</definedName>
    <definedName name="_xlnm.Print_Area" localSheetId="139">'E20 Oude logementsblok'!$A$1:$I$66</definedName>
    <definedName name="_xlnm.Print_Area" localSheetId="144">'E21Kelder 1 (Oefenzone Ops&amp;Trg)'!$A$1:$I$66</definedName>
    <definedName name="_xlnm.Print_Area" localSheetId="145">'E21Kelder 2 Stookplaats'!$A$1:$I$66</definedName>
    <definedName name="_xlnm.Print_Area" localSheetId="146">'E21Kelder 2Bis Brandstoftank CV'!$A$1:$I$66</definedName>
    <definedName name="_xlnm.Print_Area" localSheetId="147">'E21Kelder 3 (Magazijn keuken)'!$A$1:$I$66</definedName>
    <definedName name="_xlnm.Print_Area" localSheetId="142">'E21Keuken en Mess'!$A$1:$I$66</definedName>
    <definedName name="_xlnm.Print_Area" localSheetId="143">E21Sport!$A$1:$I$66</definedName>
    <definedName name="_xlnm.Print_Area" localSheetId="148">'E25 Feestzaal (FEDASIL)'!$A$1:$I$66</definedName>
    <definedName name="_xlnm.Print_Area" localSheetId="149">'E25 Stookplaats '!$A$1:$I$66</definedName>
    <definedName name="_xlnm.Print_Area" localSheetId="151">'E26 Brandstoftank CV'!$A$1:$I$66</definedName>
    <definedName name="_xlnm.Print_Area" localSheetId="152">'E26 Stookplaats '!$A$1:$I$66</definedName>
    <definedName name="_xlnm.Print_Area" localSheetId="150">'E26 Werkplaats en burelen 1Ech'!$A$1:$I$66</definedName>
    <definedName name="_xlnm.Print_Area" localSheetId="153">'E27 Eenheidsmagazijn'!$A$1:$I$66</definedName>
    <definedName name="_xlnm.Print_Area" localSheetId="154">'E28 Mun Depot'!$A$1:$I$66</definedName>
    <definedName name="_xlnm.Print_Area" localSheetId="155">'E29 Gebouw brandstoftank CV '!$A$1:$I$66</definedName>
    <definedName name="_xlnm.Print_Area" localSheetId="156">'E30 Lok 1 Stelplaats Bowser'!$A$1:$I$66</definedName>
    <definedName name="_xlnm.Print_Area" localSheetId="157">'E30 Lok 2 Magazijn POL'!$A$1:$I$66</definedName>
    <definedName name="_xlnm.Print_Area" localSheetId="158">'E30 Lok 3 Brandstofopslag '!$A$1:$I$66</definedName>
    <definedName name="_xlnm.Print_Area" localSheetId="159">'E30 Lok 4 Bureel POL-Station'!$A$1:$I$66</definedName>
    <definedName name="_xlnm.Print_Area" localSheetId="174">'E31 Eerste verdiep Admin en Bar'!$A$1:$I$66</definedName>
    <definedName name="_xlnm.Print_Area" localSheetId="173">'E31 GV Sanitair en kleedkamer'!$A$1:$I$66</definedName>
    <definedName name="_xlnm.Print_Area" localSheetId="170">'E31 Lok 1 Technisch lokaal CV'!$A$1:$I$66</definedName>
    <definedName name="_xlnm.Print_Area" localSheetId="163">'E31 Lok 15 Magazijn MT'!$A$1:$I$66</definedName>
    <definedName name="_xlnm.Print_Area" localSheetId="164">'E31 Lok 15a Werkpl Fiets'!$A$1:$I$66</definedName>
    <definedName name="_xlnm.Print_Area" localSheetId="165">'E31 Lok 16 Werkpl Bowser'!$A$1:$I$66</definedName>
    <definedName name="_xlnm.Print_Area" localSheetId="166">'E31 Lok 17 Stelplaats GSE'!$A$1:$I$66</definedName>
    <definedName name="_xlnm.Print_Area" localSheetId="167">'E31 Lok 18 Hogedruk compressor'!$A$1:$I$66</definedName>
    <definedName name="_xlnm.Print_Area" localSheetId="168">'E31 Lok 19 Oxiderend&amp; inert gas'!$A$1:$I$66</definedName>
    <definedName name="_xlnm.Print_Area" localSheetId="160">'E31 Lok 2 Oliekot'!$A$1:$I$66</definedName>
    <definedName name="_xlnm.Print_Area" localSheetId="169">'E31 Lok 20 Lagedrukcompressor'!$A$1:$I$66</definedName>
    <definedName name="_xlnm.Print_Area" localSheetId="171">'E31 Lok 21 Ontvlambare gassen'!$A$1:$I$66</definedName>
    <definedName name="_xlnm.Print_Area" localSheetId="172">'E31 Lok 22 Magazijn MT'!$A$1:$I$66</definedName>
    <definedName name="_xlnm.Print_Area" localSheetId="161">'E31 Lok 3 &amp; 14 Werkplaats Vtg'!$A$1:$I$66</definedName>
    <definedName name="_xlnm.Print_Area" localSheetId="162">'E31 Lok 4 Technisch lokaal Elec'!$A$1:$I$66</definedName>
    <definedName name="_xlnm.Print_Area" localSheetId="175">'E32 Stelplaats voertuigen'!$A$1:$I$66</definedName>
    <definedName name="_xlnm.Print_Area" localSheetId="96">'E7 Eerste verdiep'!$A$1:$I$66</definedName>
    <definedName name="_xlnm.Print_Area" localSheetId="95">'E7 Gelijkvloers Brandstoftank  '!$A$1:$I$66</definedName>
    <definedName name="_xlnm.Print_Area" localSheetId="94">'E7 Gelijkvloers Stookplaats CV '!$A$1:$I$66</definedName>
    <definedName name="_xlnm.Print_Area" localSheetId="93">'E7 Logement Gelijkvloers'!$A$1:$I$66</definedName>
    <definedName name="_xlnm.Print_Area" localSheetId="97">'E7 Tweede verdiep '!$A$1:$I$66</definedName>
    <definedName name="_xlnm.Print_Area" localSheetId="98">'E8 HORECA Gelijkvloers'!$A$1:$I$66</definedName>
    <definedName name="_xlnm.Print_Area" localSheetId="100">'E8 Kelder'!$A$1:$I$66</definedName>
    <definedName name="_xlnm.Print_Area" localSheetId="102">'E8 Kelder Brandstoftank '!$A$1:$I$66</definedName>
    <definedName name="_xlnm.Print_Area" localSheetId="101">'E8 Kelder Stookplaats'!$A$1:$I$66</definedName>
    <definedName name="_xlnm.Print_Area" localSheetId="99">'E8 Logement Eerste verdiep'!$A$1:$I$66</definedName>
    <definedName name="_xlnm.Print_Area" localSheetId="106">'E9 Eerste verdiep'!$A$1:$I$66</definedName>
    <definedName name="_xlnm.Print_Area" localSheetId="105">'E9 Gelijkvloers Brandstoftank'!$A$1:$I$66</definedName>
    <definedName name="_xlnm.Print_Area" localSheetId="103">'E9 Logement Gelijkvloers'!$A$1:$I$66</definedName>
    <definedName name="_xlnm.Print_Area" localSheetId="104">'E9 Stookplaats'!$A$1:$I$66</definedName>
    <definedName name="_xlnm.Print_Area" localSheetId="107">'E9 Tweede verdiep'!$A$1:$I$66</definedName>
    <definedName name="uitgangen">[1]MASTERDATA!$E$38:$F$43</definedName>
    <definedName name="ZUURSTOF">[1]MASTERDATA!$E$13:$F$17</definedName>
  </definedNames>
  <calcPr calcId="162913"/>
</workbook>
</file>

<file path=xl/calcChain.xml><?xml version="1.0" encoding="utf-8"?>
<calcChain xmlns="http://schemas.openxmlformats.org/spreadsheetml/2006/main">
  <c r="I62" i="261" l="1"/>
  <c r="I61" i="261"/>
  <c r="I60" i="261"/>
  <c r="I57" i="261"/>
  <c r="I56" i="261"/>
  <c r="I55" i="261"/>
  <c r="I54" i="261"/>
  <c r="I53" i="261"/>
  <c r="I52" i="261"/>
  <c r="I51" i="261"/>
  <c r="I50" i="261"/>
  <c r="I36" i="261"/>
  <c r="I43" i="261" s="1"/>
  <c r="I33" i="261"/>
  <c r="I32" i="261"/>
  <c r="I31" i="261"/>
  <c r="I30" i="261"/>
  <c r="I29" i="261"/>
  <c r="I28" i="261"/>
  <c r="I27" i="261"/>
  <c r="I26" i="261"/>
  <c r="I19" i="261"/>
  <c r="I18" i="261"/>
  <c r="I17" i="261"/>
  <c r="I16" i="261"/>
  <c r="E5" i="261"/>
  <c r="D5" i="261"/>
  <c r="C5" i="261"/>
  <c r="B5" i="261"/>
  <c r="I62" i="260"/>
  <c r="I61" i="260"/>
  <c r="I60" i="260"/>
  <c r="I57" i="260"/>
  <c r="I56" i="260"/>
  <c r="I55" i="260"/>
  <c r="I54" i="260"/>
  <c r="I53" i="260"/>
  <c r="I52" i="260"/>
  <c r="I51" i="260"/>
  <c r="I50" i="260"/>
  <c r="I42" i="260"/>
  <c r="I36" i="260"/>
  <c r="I38" i="260" s="1"/>
  <c r="I33" i="260"/>
  <c r="I32" i="260"/>
  <c r="I31" i="260"/>
  <c r="I30" i="260"/>
  <c r="I29" i="260"/>
  <c r="I28" i="260"/>
  <c r="I27" i="260"/>
  <c r="I26" i="260"/>
  <c r="I19" i="260"/>
  <c r="I18" i="260"/>
  <c r="I17" i="260"/>
  <c r="I16" i="260"/>
  <c r="E5" i="260"/>
  <c r="D5" i="260"/>
  <c r="C5" i="260"/>
  <c r="B5" i="260"/>
  <c r="I62" i="259"/>
  <c r="I61" i="259"/>
  <c r="I60" i="259"/>
  <c r="I57" i="259"/>
  <c r="I56" i="259"/>
  <c r="I55" i="259"/>
  <c r="I54" i="259"/>
  <c r="I53" i="259"/>
  <c r="I52" i="259"/>
  <c r="I51" i="259"/>
  <c r="I50" i="259"/>
  <c r="I41" i="259"/>
  <c r="I37" i="259"/>
  <c r="I36" i="259"/>
  <c r="I43" i="259" s="1"/>
  <c r="I33" i="259"/>
  <c r="I32" i="259"/>
  <c r="I31" i="259"/>
  <c r="I30" i="259"/>
  <c r="I29" i="259"/>
  <c r="I28" i="259"/>
  <c r="I27" i="259"/>
  <c r="I26" i="259"/>
  <c r="I19" i="259"/>
  <c r="I18" i="259"/>
  <c r="I17" i="259"/>
  <c r="I16" i="259"/>
  <c r="E5" i="259"/>
  <c r="D5" i="259"/>
  <c r="C5" i="259"/>
  <c r="B5" i="259"/>
  <c r="I62" i="258"/>
  <c r="I61" i="258"/>
  <c r="I60" i="258"/>
  <c r="I57" i="258"/>
  <c r="I56" i="258"/>
  <c r="I55" i="258"/>
  <c r="I54" i="258"/>
  <c r="I53" i="258"/>
  <c r="I52" i="258"/>
  <c r="I51" i="258"/>
  <c r="I50" i="258"/>
  <c r="I39" i="258"/>
  <c r="I38" i="258"/>
  <c r="I36" i="258"/>
  <c r="I42" i="258" s="1"/>
  <c r="I33" i="258"/>
  <c r="I32" i="258"/>
  <c r="I31" i="258"/>
  <c r="I30" i="258"/>
  <c r="I29" i="258"/>
  <c r="I28" i="258"/>
  <c r="I27" i="258"/>
  <c r="I26" i="258"/>
  <c r="I19" i="258"/>
  <c r="I18" i="258"/>
  <c r="I17" i="258"/>
  <c r="I16" i="258"/>
  <c r="E5" i="258"/>
  <c r="D5" i="258"/>
  <c r="C5" i="258"/>
  <c r="B5" i="258"/>
  <c r="I62" i="257"/>
  <c r="I61" i="257"/>
  <c r="I60" i="257"/>
  <c r="I57" i="257"/>
  <c r="I56" i="257"/>
  <c r="I55" i="257"/>
  <c r="I54" i="257"/>
  <c r="I53" i="257"/>
  <c r="I52" i="257"/>
  <c r="I51" i="257"/>
  <c r="I50" i="257"/>
  <c r="I36" i="257"/>
  <c r="I43" i="257" s="1"/>
  <c r="I33" i="257"/>
  <c r="I32" i="257"/>
  <c r="I31" i="257"/>
  <c r="I30" i="257"/>
  <c r="I29" i="257"/>
  <c r="I28" i="257"/>
  <c r="I27" i="257"/>
  <c r="I26" i="257"/>
  <c r="I19" i="257"/>
  <c r="I18" i="257"/>
  <c r="I17" i="257"/>
  <c r="I16" i="257"/>
  <c r="E5" i="257"/>
  <c r="D5" i="257"/>
  <c r="C5" i="257"/>
  <c r="B5" i="257"/>
  <c r="I62" i="256"/>
  <c r="I61" i="256"/>
  <c r="I60" i="256"/>
  <c r="I57" i="256"/>
  <c r="I56" i="256"/>
  <c r="I55" i="256"/>
  <c r="I54" i="256"/>
  <c r="I53" i="256"/>
  <c r="I52" i="256"/>
  <c r="I51" i="256"/>
  <c r="I50" i="256"/>
  <c r="I36" i="256"/>
  <c r="I38" i="256" s="1"/>
  <c r="I33" i="256"/>
  <c r="I32" i="256"/>
  <c r="I31" i="256"/>
  <c r="I30" i="256"/>
  <c r="I29" i="256"/>
  <c r="I28" i="256"/>
  <c r="I27" i="256"/>
  <c r="I26" i="256"/>
  <c r="I19" i="256"/>
  <c r="I18" i="256"/>
  <c r="I17" i="256"/>
  <c r="I16" i="256"/>
  <c r="E5" i="256"/>
  <c r="D5" i="256"/>
  <c r="C5" i="256"/>
  <c r="B5" i="256"/>
  <c r="I62" i="255"/>
  <c r="I61" i="255"/>
  <c r="I60" i="255"/>
  <c r="I57" i="255"/>
  <c r="I56" i="255"/>
  <c r="I55" i="255"/>
  <c r="I54" i="255"/>
  <c r="I53" i="255"/>
  <c r="I52" i="255"/>
  <c r="I51" i="255"/>
  <c r="I50" i="255"/>
  <c r="I36" i="255"/>
  <c r="I43" i="255" s="1"/>
  <c r="I33" i="255"/>
  <c r="I32" i="255"/>
  <c r="I31" i="255"/>
  <c r="I30" i="255"/>
  <c r="I29" i="255"/>
  <c r="I28" i="255"/>
  <c r="I27" i="255"/>
  <c r="I26" i="255"/>
  <c r="I19" i="255"/>
  <c r="I18" i="255"/>
  <c r="I17" i="255"/>
  <c r="I16" i="255"/>
  <c r="E5" i="255"/>
  <c r="D5" i="255"/>
  <c r="C5" i="255"/>
  <c r="B5" i="255"/>
  <c r="I62" i="254"/>
  <c r="I61" i="254"/>
  <c r="I60" i="254"/>
  <c r="I57" i="254"/>
  <c r="I56" i="254"/>
  <c r="I55" i="254"/>
  <c r="I54" i="254"/>
  <c r="I53" i="254"/>
  <c r="I52" i="254"/>
  <c r="I51" i="254"/>
  <c r="I50" i="254"/>
  <c r="I42" i="254"/>
  <c r="I38" i="254"/>
  <c r="I36" i="254"/>
  <c r="I33" i="254"/>
  <c r="I32" i="254"/>
  <c r="I31" i="254"/>
  <c r="I30" i="254"/>
  <c r="I29" i="254"/>
  <c r="I28" i="254"/>
  <c r="I27" i="254"/>
  <c r="I26" i="254"/>
  <c r="I19" i="254"/>
  <c r="I18" i="254"/>
  <c r="I17" i="254"/>
  <c r="I16" i="254"/>
  <c r="E5" i="254"/>
  <c r="D5" i="254"/>
  <c r="C5" i="254"/>
  <c r="B5" i="254"/>
  <c r="I23" i="258" l="1"/>
  <c r="I23" i="254"/>
  <c r="I34" i="254" s="1"/>
  <c r="I42" i="256"/>
  <c r="I23" i="257"/>
  <c r="J23" i="257" s="1"/>
  <c r="C23" i="257" s="1"/>
  <c r="I43" i="258"/>
  <c r="I23" i="259"/>
  <c r="I39" i="260"/>
  <c r="I41" i="261"/>
  <c r="I23" i="255"/>
  <c r="I34" i="255" s="1"/>
  <c r="I23" i="256"/>
  <c r="I43" i="260"/>
  <c r="I23" i="261"/>
  <c r="J23" i="261" s="1"/>
  <c r="C23" i="261" s="1"/>
  <c r="I23" i="260"/>
  <c r="J23" i="260" s="1"/>
  <c r="C23" i="260" s="1"/>
  <c r="I37" i="261"/>
  <c r="J23" i="258"/>
  <c r="C23" i="258" s="1"/>
  <c r="I34" i="258"/>
  <c r="I47" i="258" s="1"/>
  <c r="I34" i="259"/>
  <c r="J23" i="259"/>
  <c r="C23" i="259" s="1"/>
  <c r="I40" i="259"/>
  <c r="I40" i="261"/>
  <c r="I40" i="258"/>
  <c r="I38" i="259"/>
  <c r="I42" i="259"/>
  <c r="I40" i="260"/>
  <c r="I38" i="261"/>
  <c r="I42" i="261"/>
  <c r="I37" i="258"/>
  <c r="I41" i="258"/>
  <c r="I39" i="259"/>
  <c r="I37" i="260"/>
  <c r="I41" i="260"/>
  <c r="I39" i="261"/>
  <c r="J23" i="254"/>
  <c r="C23" i="254" s="1"/>
  <c r="I34" i="257"/>
  <c r="J23" i="256"/>
  <c r="C23" i="256" s="1"/>
  <c r="I34" i="256"/>
  <c r="I47" i="256"/>
  <c r="I40" i="255"/>
  <c r="I40" i="257"/>
  <c r="I39" i="254"/>
  <c r="I43" i="254"/>
  <c r="I37" i="255"/>
  <c r="I41" i="255"/>
  <c r="I39" i="256"/>
  <c r="I43" i="256"/>
  <c r="I37" i="257"/>
  <c r="I41" i="257"/>
  <c r="I40" i="254"/>
  <c r="I38" i="255"/>
  <c r="I42" i="255"/>
  <c r="I40" i="256"/>
  <c r="I38" i="257"/>
  <c r="I42" i="257"/>
  <c r="I37" i="254"/>
  <c r="I41" i="254"/>
  <c r="I39" i="255"/>
  <c r="I37" i="256"/>
  <c r="I41" i="256"/>
  <c r="I39" i="257"/>
  <c r="I62" i="252"/>
  <c r="I61" i="252"/>
  <c r="I60" i="252"/>
  <c r="I57" i="252"/>
  <c r="I56" i="252"/>
  <c r="I55" i="252"/>
  <c r="I54" i="252"/>
  <c r="I53" i="252"/>
  <c r="I52" i="252"/>
  <c r="I51" i="252"/>
  <c r="I50" i="252"/>
  <c r="I43" i="252"/>
  <c r="I39" i="252"/>
  <c r="I38" i="252"/>
  <c r="I36" i="252"/>
  <c r="I40" i="252" s="1"/>
  <c r="I33" i="252"/>
  <c r="I32" i="252"/>
  <c r="I31" i="252"/>
  <c r="I30" i="252"/>
  <c r="I29" i="252"/>
  <c r="I28" i="252"/>
  <c r="I27" i="252"/>
  <c r="I26" i="252"/>
  <c r="I19" i="252"/>
  <c r="I18" i="252"/>
  <c r="I17" i="252"/>
  <c r="I16" i="252"/>
  <c r="E5" i="252"/>
  <c r="D5" i="252"/>
  <c r="C5" i="252"/>
  <c r="B5" i="252"/>
  <c r="I62" i="251"/>
  <c r="I61" i="251"/>
  <c r="I60" i="251"/>
  <c r="I57" i="251"/>
  <c r="I56" i="251"/>
  <c r="I55" i="251"/>
  <c r="I54" i="251"/>
  <c r="I53" i="251"/>
  <c r="I52" i="251"/>
  <c r="I51" i="251"/>
  <c r="I50" i="251"/>
  <c r="I41" i="251"/>
  <c r="I38" i="251"/>
  <c r="I36" i="251"/>
  <c r="I43" i="251" s="1"/>
  <c r="I33" i="251"/>
  <c r="I32" i="251"/>
  <c r="I31" i="251"/>
  <c r="I30" i="251"/>
  <c r="I29" i="251"/>
  <c r="I28" i="251"/>
  <c r="I27" i="251"/>
  <c r="I26" i="251"/>
  <c r="I19" i="251"/>
  <c r="I18" i="251"/>
  <c r="I17" i="251"/>
  <c r="I16" i="251"/>
  <c r="E5" i="251"/>
  <c r="D5" i="251"/>
  <c r="C5" i="251"/>
  <c r="B5" i="251"/>
  <c r="I62" i="250"/>
  <c r="I61" i="250"/>
  <c r="I60" i="250"/>
  <c r="I57" i="250"/>
  <c r="I56" i="250"/>
  <c r="I55" i="250"/>
  <c r="I54" i="250"/>
  <c r="I53" i="250"/>
  <c r="I52" i="250"/>
  <c r="I51" i="250"/>
  <c r="I50" i="250"/>
  <c r="I36" i="250"/>
  <c r="I43" i="250" s="1"/>
  <c r="I33" i="250"/>
  <c r="I32" i="250"/>
  <c r="I31" i="250"/>
  <c r="I30" i="250"/>
  <c r="I29" i="250"/>
  <c r="I28" i="250"/>
  <c r="I27" i="250"/>
  <c r="I26" i="250"/>
  <c r="I19" i="250"/>
  <c r="I18" i="250"/>
  <c r="I17" i="250"/>
  <c r="I16" i="250"/>
  <c r="I23" i="250" s="1"/>
  <c r="E5" i="250"/>
  <c r="D5" i="250"/>
  <c r="C5" i="250"/>
  <c r="B5" i="250"/>
  <c r="I62" i="249"/>
  <c r="I61" i="249"/>
  <c r="I60" i="249"/>
  <c r="I57" i="249"/>
  <c r="I56" i="249"/>
  <c r="I55" i="249"/>
  <c r="I54" i="249"/>
  <c r="I53" i="249"/>
  <c r="I52" i="249"/>
  <c r="I51" i="249"/>
  <c r="I50" i="249"/>
  <c r="I36" i="249"/>
  <c r="I43" i="249" s="1"/>
  <c r="I33" i="249"/>
  <c r="I32" i="249"/>
  <c r="I31" i="249"/>
  <c r="I30" i="249"/>
  <c r="I29" i="249"/>
  <c r="I28" i="249"/>
  <c r="I27" i="249"/>
  <c r="I26" i="249"/>
  <c r="I19" i="249"/>
  <c r="I18" i="249"/>
  <c r="I17" i="249"/>
  <c r="I16" i="249"/>
  <c r="I23" i="249" s="1"/>
  <c r="E5" i="249"/>
  <c r="D5" i="249"/>
  <c r="C5" i="249"/>
  <c r="B5" i="249"/>
  <c r="I62" i="248"/>
  <c r="I61" i="248"/>
  <c r="I60" i="248"/>
  <c r="I57" i="248"/>
  <c r="I56" i="248"/>
  <c r="I55" i="248"/>
  <c r="I54" i="248"/>
  <c r="I53" i="248"/>
  <c r="I52" i="248"/>
  <c r="I51" i="248"/>
  <c r="I50" i="248"/>
  <c r="I36" i="248"/>
  <c r="I43" i="248" s="1"/>
  <c r="I33" i="248"/>
  <c r="I32" i="248"/>
  <c r="I31" i="248"/>
  <c r="I30" i="248"/>
  <c r="I29" i="248"/>
  <c r="I28" i="248"/>
  <c r="I27" i="248"/>
  <c r="I26" i="248"/>
  <c r="I19" i="248"/>
  <c r="I18" i="248"/>
  <c r="I17" i="248"/>
  <c r="I16" i="248"/>
  <c r="I23" i="248" s="1"/>
  <c r="E5" i="248"/>
  <c r="D5" i="248"/>
  <c r="C5" i="248"/>
  <c r="B5" i="248"/>
  <c r="I62" i="247"/>
  <c r="I61" i="247"/>
  <c r="I60" i="247"/>
  <c r="I57" i="247"/>
  <c r="I56" i="247"/>
  <c r="I55" i="247"/>
  <c r="I54" i="247"/>
  <c r="I53" i="247"/>
  <c r="I52" i="247"/>
  <c r="I51" i="247"/>
  <c r="I50" i="247"/>
  <c r="I38" i="247"/>
  <c r="I36" i="247"/>
  <c r="I43" i="247" s="1"/>
  <c r="I33" i="247"/>
  <c r="I32" i="247"/>
  <c r="I31" i="247"/>
  <c r="I30" i="247"/>
  <c r="I29" i="247"/>
  <c r="I28" i="247"/>
  <c r="I27" i="247"/>
  <c r="I26" i="247"/>
  <c r="I19" i="247"/>
  <c r="I18" i="247"/>
  <c r="I17" i="247"/>
  <c r="I16" i="247"/>
  <c r="E5" i="247"/>
  <c r="D5" i="247"/>
  <c r="C5" i="247"/>
  <c r="B5" i="247"/>
  <c r="I62" i="246"/>
  <c r="I61" i="246"/>
  <c r="I60" i="246"/>
  <c r="I57" i="246"/>
  <c r="I56" i="246"/>
  <c r="I55" i="246"/>
  <c r="I54" i="246"/>
  <c r="I53" i="246"/>
  <c r="I52" i="246"/>
  <c r="I51" i="246"/>
  <c r="I50" i="246"/>
  <c r="I36" i="246"/>
  <c r="I43" i="246" s="1"/>
  <c r="I33" i="246"/>
  <c r="I32" i="246"/>
  <c r="I31" i="246"/>
  <c r="I30" i="246"/>
  <c r="I29" i="246"/>
  <c r="I28" i="246"/>
  <c r="I27" i="246"/>
  <c r="I26" i="246"/>
  <c r="I19" i="246"/>
  <c r="I18" i="246"/>
  <c r="I17" i="246"/>
  <c r="I16" i="246"/>
  <c r="E5" i="246"/>
  <c r="D5" i="246"/>
  <c r="C5" i="246"/>
  <c r="B5" i="246"/>
  <c r="I62" i="245"/>
  <c r="I61" i="245"/>
  <c r="I60" i="245"/>
  <c r="I57" i="245"/>
  <c r="I56" i="245"/>
  <c r="I55" i="245"/>
  <c r="I54" i="245"/>
  <c r="I53" i="245"/>
  <c r="I52" i="245"/>
  <c r="I51" i="245"/>
  <c r="I50" i="245"/>
  <c r="I36" i="245"/>
  <c r="I43" i="245" s="1"/>
  <c r="I33" i="245"/>
  <c r="I32" i="245"/>
  <c r="I31" i="245"/>
  <c r="I30" i="245"/>
  <c r="I29" i="245"/>
  <c r="I28" i="245"/>
  <c r="I27" i="245"/>
  <c r="I26" i="245"/>
  <c r="I19" i="245"/>
  <c r="I18" i="245"/>
  <c r="I17" i="245"/>
  <c r="I16" i="245"/>
  <c r="E5" i="245"/>
  <c r="D5" i="245"/>
  <c r="C5" i="245"/>
  <c r="B5" i="245"/>
  <c r="I62" i="244"/>
  <c r="I61" i="244"/>
  <c r="I60" i="244"/>
  <c r="I57" i="244"/>
  <c r="I56" i="244"/>
  <c r="I55" i="244"/>
  <c r="I54" i="244"/>
  <c r="I53" i="244"/>
  <c r="I52" i="244"/>
  <c r="I51" i="244"/>
  <c r="I50" i="244"/>
  <c r="I36" i="244"/>
  <c r="I40" i="244" s="1"/>
  <c r="I33" i="244"/>
  <c r="I32" i="244"/>
  <c r="I31" i="244"/>
  <c r="I30" i="244"/>
  <c r="I29" i="244"/>
  <c r="I28" i="244"/>
  <c r="I27" i="244"/>
  <c r="I26" i="244"/>
  <c r="I19" i="244"/>
  <c r="I18" i="244"/>
  <c r="I17" i="244"/>
  <c r="I16" i="244"/>
  <c r="I23" i="244" s="1"/>
  <c r="E5" i="244"/>
  <c r="D5" i="244"/>
  <c r="C5" i="244"/>
  <c r="B5" i="244"/>
  <c r="I62" i="243"/>
  <c r="I61" i="243"/>
  <c r="I60" i="243"/>
  <c r="I57" i="243"/>
  <c r="I56" i="243"/>
  <c r="I55" i="243"/>
  <c r="I54" i="243"/>
  <c r="I53" i="243"/>
  <c r="I52" i="243"/>
  <c r="I51" i="243"/>
  <c r="I50" i="243"/>
  <c r="I36" i="243"/>
  <c r="I43" i="243" s="1"/>
  <c r="I33" i="243"/>
  <c r="I32" i="243"/>
  <c r="I31" i="243"/>
  <c r="I30" i="243"/>
  <c r="I29" i="243"/>
  <c r="I28" i="243"/>
  <c r="I27" i="243"/>
  <c r="I26" i="243"/>
  <c r="I19" i="243"/>
  <c r="I18" i="243"/>
  <c r="I17" i="243"/>
  <c r="I16" i="243"/>
  <c r="I23" i="243" s="1"/>
  <c r="E5" i="243"/>
  <c r="D5" i="243"/>
  <c r="C5" i="243"/>
  <c r="B5" i="243"/>
  <c r="I62" i="242"/>
  <c r="I61" i="242"/>
  <c r="I60" i="242"/>
  <c r="I57" i="242"/>
  <c r="I56" i="242"/>
  <c r="I55" i="242"/>
  <c r="I54" i="242"/>
  <c r="I53" i="242"/>
  <c r="I52" i="242"/>
  <c r="I51" i="242"/>
  <c r="I50" i="242"/>
  <c r="I36" i="242"/>
  <c r="I43" i="242" s="1"/>
  <c r="I33" i="242"/>
  <c r="I32" i="242"/>
  <c r="I31" i="242"/>
  <c r="I30" i="242"/>
  <c r="I29" i="242"/>
  <c r="I28" i="242"/>
  <c r="I27" i="242"/>
  <c r="I26" i="242"/>
  <c r="I19" i="242"/>
  <c r="I18" i="242"/>
  <c r="I17" i="242"/>
  <c r="I16" i="242"/>
  <c r="I23" i="242" s="1"/>
  <c r="E5" i="242"/>
  <c r="D5" i="242"/>
  <c r="C5" i="242"/>
  <c r="B5" i="242"/>
  <c r="I62" i="241"/>
  <c r="I61" i="241"/>
  <c r="I60" i="241"/>
  <c r="I57" i="241"/>
  <c r="I56" i="241"/>
  <c r="I55" i="241"/>
  <c r="I54" i="241"/>
  <c r="I53" i="241"/>
  <c r="I52" i="241"/>
  <c r="I51" i="241"/>
  <c r="I50" i="241"/>
  <c r="I36" i="241"/>
  <c r="I43" i="241" s="1"/>
  <c r="I33" i="241"/>
  <c r="I32" i="241"/>
  <c r="I31" i="241"/>
  <c r="I30" i="241"/>
  <c r="I29" i="241"/>
  <c r="I28" i="241"/>
  <c r="I27" i="241"/>
  <c r="I26" i="241"/>
  <c r="I19" i="241"/>
  <c r="I18" i="241"/>
  <c r="I17" i="241"/>
  <c r="I16" i="241"/>
  <c r="E5" i="241"/>
  <c r="D5" i="241"/>
  <c r="C5" i="241"/>
  <c r="B5" i="241"/>
  <c r="I62" i="240"/>
  <c r="I61" i="240"/>
  <c r="I60" i="240"/>
  <c r="I57" i="240"/>
  <c r="I56" i="240"/>
  <c r="I55" i="240"/>
  <c r="I54" i="240"/>
  <c r="I53" i="240"/>
  <c r="I52" i="240"/>
  <c r="I51" i="240"/>
  <c r="I50" i="240"/>
  <c r="I36" i="240"/>
  <c r="I43" i="240" s="1"/>
  <c r="I33" i="240"/>
  <c r="I32" i="240"/>
  <c r="I31" i="240"/>
  <c r="I30" i="240"/>
  <c r="I29" i="240"/>
  <c r="I28" i="240"/>
  <c r="I27" i="240"/>
  <c r="I26" i="240"/>
  <c r="I19" i="240"/>
  <c r="I18" i="240"/>
  <c r="I17" i="240"/>
  <c r="I16" i="240"/>
  <c r="E5" i="240"/>
  <c r="D5" i="240"/>
  <c r="C5" i="240"/>
  <c r="B5" i="240"/>
  <c r="I62" i="239"/>
  <c r="I61" i="239"/>
  <c r="I60" i="239"/>
  <c r="I57" i="239"/>
  <c r="I56" i="239"/>
  <c r="I55" i="239"/>
  <c r="I54" i="239"/>
  <c r="I53" i="239"/>
  <c r="I52" i="239"/>
  <c r="I51" i="239"/>
  <c r="I50" i="239"/>
  <c r="I36" i="239"/>
  <c r="I43" i="239" s="1"/>
  <c r="I33" i="239"/>
  <c r="I32" i="239"/>
  <c r="I31" i="239"/>
  <c r="I30" i="239"/>
  <c r="I29" i="239"/>
  <c r="I28" i="239"/>
  <c r="I27" i="239"/>
  <c r="I26" i="239"/>
  <c r="I19" i="239"/>
  <c r="I18" i="239"/>
  <c r="I17" i="239"/>
  <c r="I16" i="239"/>
  <c r="E5" i="239"/>
  <c r="D5" i="239"/>
  <c r="C5" i="239"/>
  <c r="B5" i="239"/>
  <c r="I62" i="238"/>
  <c r="I61" i="238"/>
  <c r="I60" i="238"/>
  <c r="I57" i="238"/>
  <c r="I56" i="238"/>
  <c r="I55" i="238"/>
  <c r="I54" i="238"/>
  <c r="I53" i="238"/>
  <c r="I52" i="238"/>
  <c r="I51" i="238"/>
  <c r="I50" i="238"/>
  <c r="I36" i="238"/>
  <c r="I43" i="238" s="1"/>
  <c r="I33" i="238"/>
  <c r="I32" i="238"/>
  <c r="I31" i="238"/>
  <c r="I30" i="238"/>
  <c r="I29" i="238"/>
  <c r="I28" i="238"/>
  <c r="I27" i="238"/>
  <c r="I26" i="238"/>
  <c r="I19" i="238"/>
  <c r="I18" i="238"/>
  <c r="I17" i="238"/>
  <c r="I16" i="238"/>
  <c r="I23" i="238" s="1"/>
  <c r="E5" i="238"/>
  <c r="D5" i="238"/>
  <c r="C5" i="238"/>
  <c r="B5" i="238"/>
  <c r="I62" i="237"/>
  <c r="I61" i="237"/>
  <c r="I60" i="237"/>
  <c r="I57" i="237"/>
  <c r="I56" i="237"/>
  <c r="I55" i="237"/>
  <c r="I54" i="237"/>
  <c r="I53" i="237"/>
  <c r="I52" i="237"/>
  <c r="I51" i="237"/>
  <c r="I50" i="237"/>
  <c r="I36" i="237"/>
  <c r="I43" i="237" s="1"/>
  <c r="I33" i="237"/>
  <c r="I32" i="237"/>
  <c r="I31" i="237"/>
  <c r="I30" i="237"/>
  <c r="I29" i="237"/>
  <c r="I28" i="237"/>
  <c r="I27" i="237"/>
  <c r="I26" i="237"/>
  <c r="I19" i="237"/>
  <c r="I18" i="237"/>
  <c r="I17" i="237"/>
  <c r="I16" i="237"/>
  <c r="E5" i="237"/>
  <c r="D5" i="237"/>
  <c r="C5" i="237"/>
  <c r="B5" i="237"/>
  <c r="I62" i="236"/>
  <c r="I61" i="236"/>
  <c r="I60" i="236"/>
  <c r="I57" i="236"/>
  <c r="I56" i="236"/>
  <c r="I55" i="236"/>
  <c r="I54" i="236"/>
  <c r="I53" i="236"/>
  <c r="I52" i="236"/>
  <c r="I51" i="236"/>
  <c r="I50" i="236"/>
  <c r="I43" i="236"/>
  <c r="I38" i="236"/>
  <c r="I36" i="236"/>
  <c r="I40" i="236" s="1"/>
  <c r="I33" i="236"/>
  <c r="I32" i="236"/>
  <c r="I31" i="236"/>
  <c r="I30" i="236"/>
  <c r="I29" i="236"/>
  <c r="I28" i="236"/>
  <c r="I27" i="236"/>
  <c r="I26" i="236"/>
  <c r="I19" i="236"/>
  <c r="I18" i="236"/>
  <c r="I17" i="236"/>
  <c r="I16" i="236"/>
  <c r="E5" i="236"/>
  <c r="D5" i="236"/>
  <c r="C5" i="236"/>
  <c r="B5" i="236"/>
  <c r="I62" i="235"/>
  <c r="I61" i="235"/>
  <c r="I60" i="235"/>
  <c r="I57" i="235"/>
  <c r="I56" i="235"/>
  <c r="I55" i="235"/>
  <c r="I54" i="235"/>
  <c r="I53" i="235"/>
  <c r="I52" i="235"/>
  <c r="I51" i="235"/>
  <c r="I50" i="235"/>
  <c r="I38" i="235"/>
  <c r="I36" i="235"/>
  <c r="I43" i="235" s="1"/>
  <c r="I33" i="235"/>
  <c r="I32" i="235"/>
  <c r="I31" i="235"/>
  <c r="I30" i="235"/>
  <c r="I29" i="235"/>
  <c r="I28" i="235"/>
  <c r="I27" i="235"/>
  <c r="I26" i="235"/>
  <c r="I19" i="235"/>
  <c r="I18" i="235"/>
  <c r="I17" i="235"/>
  <c r="I16" i="235"/>
  <c r="E5" i="235"/>
  <c r="D5" i="235"/>
  <c r="C5" i="235"/>
  <c r="B5" i="235"/>
  <c r="I62" i="233"/>
  <c r="I61" i="233"/>
  <c r="I60" i="233"/>
  <c r="I57" i="233"/>
  <c r="I56" i="233"/>
  <c r="I55" i="233"/>
  <c r="I54" i="233"/>
  <c r="I53" i="233"/>
  <c r="I52" i="233"/>
  <c r="I51" i="233"/>
  <c r="I50" i="233"/>
  <c r="I36" i="233"/>
  <c r="I43" i="233" s="1"/>
  <c r="I33" i="233"/>
  <c r="I32" i="233"/>
  <c r="I31" i="233"/>
  <c r="I30" i="233"/>
  <c r="I29" i="233"/>
  <c r="I28" i="233"/>
  <c r="I27" i="233"/>
  <c r="I26" i="233"/>
  <c r="I19" i="233"/>
  <c r="I18" i="233"/>
  <c r="I17" i="233"/>
  <c r="I16" i="233"/>
  <c r="E5" i="233"/>
  <c r="D5" i="233"/>
  <c r="C5" i="233"/>
  <c r="B5" i="233"/>
  <c r="I62" i="232"/>
  <c r="I61" i="232"/>
  <c r="I60" i="232"/>
  <c r="I57" i="232"/>
  <c r="I56" i="232"/>
  <c r="I55" i="232"/>
  <c r="I54" i="232"/>
  <c r="I53" i="232"/>
  <c r="I52" i="232"/>
  <c r="I51" i="232"/>
  <c r="I50" i="232"/>
  <c r="I36" i="232"/>
  <c r="I43" i="232" s="1"/>
  <c r="I33" i="232"/>
  <c r="I32" i="232"/>
  <c r="I31" i="232"/>
  <c r="I30" i="232"/>
  <c r="I29" i="232"/>
  <c r="I28" i="232"/>
  <c r="I27" i="232"/>
  <c r="I26" i="232"/>
  <c r="I19" i="232"/>
  <c r="I18" i="232"/>
  <c r="I17" i="232"/>
  <c r="I16" i="232"/>
  <c r="E5" i="232"/>
  <c r="D5" i="232"/>
  <c r="C5" i="232"/>
  <c r="B5" i="232"/>
  <c r="I62" i="231"/>
  <c r="I61" i="231"/>
  <c r="I60" i="231"/>
  <c r="I57" i="231"/>
  <c r="I56" i="231"/>
  <c r="I55" i="231"/>
  <c r="I54" i="231"/>
  <c r="I53" i="231"/>
  <c r="I52" i="231"/>
  <c r="I51" i="231"/>
  <c r="I50" i="231"/>
  <c r="I38" i="231"/>
  <c r="I36" i="231"/>
  <c r="I43" i="231" s="1"/>
  <c r="I33" i="231"/>
  <c r="I32" i="231"/>
  <c r="I31" i="231"/>
  <c r="I30" i="231"/>
  <c r="I29" i="231"/>
  <c r="I28" i="231"/>
  <c r="I27" i="231"/>
  <c r="I26" i="231"/>
  <c r="I19" i="231"/>
  <c r="I18" i="231"/>
  <c r="I17" i="231"/>
  <c r="I16" i="231"/>
  <c r="E5" i="231"/>
  <c r="D5" i="231"/>
  <c r="C5" i="231"/>
  <c r="B5" i="231"/>
  <c r="I62" i="230"/>
  <c r="I61" i="230"/>
  <c r="I60" i="230"/>
  <c r="I57" i="230"/>
  <c r="I56" i="230"/>
  <c r="I55" i="230"/>
  <c r="I54" i="230"/>
  <c r="I53" i="230"/>
  <c r="I52" i="230"/>
  <c r="I51" i="230"/>
  <c r="I50" i="230"/>
  <c r="I36" i="230"/>
  <c r="I43" i="230" s="1"/>
  <c r="I33" i="230"/>
  <c r="I32" i="230"/>
  <c r="I31" i="230"/>
  <c r="I30" i="230"/>
  <c r="I29" i="230"/>
  <c r="I28" i="230"/>
  <c r="I27" i="230"/>
  <c r="I26" i="230"/>
  <c r="I19" i="230"/>
  <c r="I18" i="230"/>
  <c r="I17" i="230"/>
  <c r="I16" i="230"/>
  <c r="E5" i="230"/>
  <c r="D5" i="230"/>
  <c r="C5" i="230"/>
  <c r="B5" i="230"/>
  <c r="I62" i="229"/>
  <c r="I61" i="229"/>
  <c r="I60" i="229"/>
  <c r="I57" i="229"/>
  <c r="I56" i="229"/>
  <c r="I55" i="229"/>
  <c r="I54" i="229"/>
  <c r="I53" i="229"/>
  <c r="I52" i="229"/>
  <c r="I51" i="229"/>
  <c r="I50" i="229"/>
  <c r="I36" i="229"/>
  <c r="I40" i="229" s="1"/>
  <c r="I33" i="229"/>
  <c r="I32" i="229"/>
  <c r="I31" i="229"/>
  <c r="I30" i="229"/>
  <c r="I29" i="229"/>
  <c r="I28" i="229"/>
  <c r="I27" i="229"/>
  <c r="I26" i="229"/>
  <c r="I19" i="229"/>
  <c r="I18" i="229"/>
  <c r="I17" i="229"/>
  <c r="I16" i="229"/>
  <c r="I23" i="229" s="1"/>
  <c r="E5" i="229"/>
  <c r="D5" i="229"/>
  <c r="C5" i="229"/>
  <c r="B5" i="229"/>
  <c r="I62" i="228"/>
  <c r="I61" i="228"/>
  <c r="I60" i="228"/>
  <c r="I57" i="228"/>
  <c r="I56" i="228"/>
  <c r="I55" i="228"/>
  <c r="I54" i="228"/>
  <c r="I53" i="228"/>
  <c r="I52" i="228"/>
  <c r="I51" i="228"/>
  <c r="I50" i="228"/>
  <c r="I36" i="228"/>
  <c r="I43" i="228" s="1"/>
  <c r="I33" i="228"/>
  <c r="I32" i="228"/>
  <c r="I31" i="228"/>
  <c r="I30" i="228"/>
  <c r="I29" i="228"/>
  <c r="I28" i="228"/>
  <c r="I27" i="228"/>
  <c r="I26" i="228"/>
  <c r="I19" i="228"/>
  <c r="I18" i="228"/>
  <c r="I17" i="228"/>
  <c r="I16" i="228"/>
  <c r="I23" i="228" s="1"/>
  <c r="E5" i="228"/>
  <c r="D5" i="228"/>
  <c r="C5" i="228"/>
  <c r="B5" i="228"/>
  <c r="I62" i="227"/>
  <c r="I61" i="227"/>
  <c r="I60" i="227"/>
  <c r="I57" i="227"/>
  <c r="I56" i="227"/>
  <c r="I55" i="227"/>
  <c r="I54" i="227"/>
  <c r="I53" i="227"/>
  <c r="I52" i="227"/>
  <c r="I51" i="227"/>
  <c r="I50" i="227"/>
  <c r="I36" i="227"/>
  <c r="I43" i="227" s="1"/>
  <c r="I33" i="227"/>
  <c r="I32" i="227"/>
  <c r="I31" i="227"/>
  <c r="I30" i="227"/>
  <c r="I29" i="227"/>
  <c r="I28" i="227"/>
  <c r="I27" i="227"/>
  <c r="I26" i="227"/>
  <c r="I19" i="227"/>
  <c r="I18" i="227"/>
  <c r="I17" i="227"/>
  <c r="I16" i="227"/>
  <c r="E5" i="227"/>
  <c r="D5" i="227"/>
  <c r="C5" i="227"/>
  <c r="B5" i="227"/>
  <c r="I34" i="261" l="1"/>
  <c r="I23" i="241"/>
  <c r="I23" i="239"/>
  <c r="I23" i="237"/>
  <c r="I42" i="237"/>
  <c r="I42" i="238"/>
  <c r="I42" i="239"/>
  <c r="I37" i="227"/>
  <c r="I37" i="229"/>
  <c r="I42" i="229"/>
  <c r="I41" i="231"/>
  <c r="I41" i="235"/>
  <c r="I39" i="236"/>
  <c r="I37" i="237"/>
  <c r="I37" i="238"/>
  <c r="I37" i="239"/>
  <c r="I37" i="241"/>
  <c r="I37" i="242"/>
  <c r="I37" i="243"/>
  <c r="I37" i="244"/>
  <c r="I42" i="244"/>
  <c r="I37" i="248"/>
  <c r="I38" i="250"/>
  <c r="J23" i="255"/>
  <c r="C23" i="255" s="1"/>
  <c r="I34" i="260"/>
  <c r="I47" i="260" s="1"/>
  <c r="I58" i="260" s="1"/>
  <c r="J58" i="260" s="1"/>
  <c r="C58" i="260" s="1"/>
  <c r="I42" i="227"/>
  <c r="I42" i="241"/>
  <c r="I42" i="248"/>
  <c r="I38" i="227"/>
  <c r="I38" i="229"/>
  <c r="I43" i="229"/>
  <c r="I23" i="230"/>
  <c r="I34" i="230" s="1"/>
  <c r="I47" i="230" s="1"/>
  <c r="I23" i="231"/>
  <c r="I42" i="231"/>
  <c r="I23" i="232"/>
  <c r="I34" i="232" s="1"/>
  <c r="I23" i="233"/>
  <c r="I34" i="233" s="1"/>
  <c r="I47" i="233" s="1"/>
  <c r="I23" i="235"/>
  <c r="I42" i="235"/>
  <c r="I23" i="236"/>
  <c r="I41" i="236"/>
  <c r="I38" i="237"/>
  <c r="I38" i="238"/>
  <c r="I38" i="239"/>
  <c r="I38" i="241"/>
  <c r="I38" i="242"/>
  <c r="I38" i="243"/>
  <c r="I38" i="244"/>
  <c r="I43" i="244"/>
  <c r="I23" i="245"/>
  <c r="I23" i="247"/>
  <c r="I38" i="248"/>
  <c r="I42" i="250"/>
  <c r="I23" i="251"/>
  <c r="I42" i="251"/>
  <c r="I23" i="252"/>
  <c r="J23" i="252" s="1"/>
  <c r="C23" i="252" s="1"/>
  <c r="I41" i="252"/>
  <c r="I41" i="229"/>
  <c r="I42" i="242"/>
  <c r="I42" i="243"/>
  <c r="I41" i="244"/>
  <c r="I41" i="227"/>
  <c r="I39" i="229"/>
  <c r="I37" i="231"/>
  <c r="I37" i="235"/>
  <c r="I37" i="236"/>
  <c r="I42" i="236"/>
  <c r="I41" i="237"/>
  <c r="I41" i="238"/>
  <c r="I41" i="239"/>
  <c r="I41" i="241"/>
  <c r="I41" i="242"/>
  <c r="I41" i="243"/>
  <c r="I39" i="244"/>
  <c r="I37" i="247"/>
  <c r="I41" i="248"/>
  <c r="I37" i="251"/>
  <c r="I37" i="252"/>
  <c r="I42" i="252"/>
  <c r="J34" i="261"/>
  <c r="C34" i="261" s="1"/>
  <c r="I47" i="261"/>
  <c r="I66" i="261"/>
  <c r="J66" i="261" s="1"/>
  <c r="C66" i="261" s="1"/>
  <c r="I58" i="258"/>
  <c r="J58" i="258" s="1"/>
  <c r="C58" i="258" s="1"/>
  <c r="J47" i="258"/>
  <c r="C47" i="258" s="1"/>
  <c r="J34" i="258"/>
  <c r="C34" i="258" s="1"/>
  <c r="I66" i="258"/>
  <c r="J66" i="258" s="1"/>
  <c r="C66" i="258" s="1"/>
  <c r="J34" i="259"/>
  <c r="C34" i="259" s="1"/>
  <c r="I66" i="259"/>
  <c r="J66" i="259" s="1"/>
  <c r="C66" i="259" s="1"/>
  <c r="I47" i="259"/>
  <c r="J34" i="257"/>
  <c r="C34" i="257" s="1"/>
  <c r="I66" i="257"/>
  <c r="J66" i="257" s="1"/>
  <c r="C66" i="257" s="1"/>
  <c r="I47" i="257"/>
  <c r="I58" i="256"/>
  <c r="J58" i="256" s="1"/>
  <c r="C58" i="256" s="1"/>
  <c r="J47" i="256"/>
  <c r="C47" i="256" s="1"/>
  <c r="J34" i="255"/>
  <c r="C34" i="255" s="1"/>
  <c r="I66" i="255"/>
  <c r="J66" i="255" s="1"/>
  <c r="C66" i="255" s="1"/>
  <c r="J34" i="254"/>
  <c r="C34" i="254" s="1"/>
  <c r="I66" i="254"/>
  <c r="J66" i="254" s="1"/>
  <c r="C66" i="254" s="1"/>
  <c r="I47" i="255"/>
  <c r="J34" i="256"/>
  <c r="C34" i="256" s="1"/>
  <c r="I66" i="256"/>
  <c r="J66" i="256" s="1"/>
  <c r="C66" i="256" s="1"/>
  <c r="I47" i="254"/>
  <c r="I34" i="251"/>
  <c r="J23" i="251"/>
  <c r="C23" i="251" s="1"/>
  <c r="I40" i="251"/>
  <c r="I39" i="251"/>
  <c r="I34" i="250"/>
  <c r="I47" i="250" s="1"/>
  <c r="J23" i="250"/>
  <c r="C23" i="250" s="1"/>
  <c r="I40" i="250"/>
  <c r="I37" i="250"/>
  <c r="I41" i="250"/>
  <c r="I39" i="250"/>
  <c r="I34" i="249"/>
  <c r="J23" i="249"/>
  <c r="C23" i="249" s="1"/>
  <c r="I40" i="249"/>
  <c r="I37" i="249"/>
  <c r="I41" i="249"/>
  <c r="I47" i="249"/>
  <c r="I38" i="249"/>
  <c r="I42" i="249"/>
  <c r="I39" i="249"/>
  <c r="I34" i="248"/>
  <c r="J23" i="248"/>
  <c r="C23" i="248" s="1"/>
  <c r="I40" i="248"/>
  <c r="I39" i="248"/>
  <c r="I42" i="247"/>
  <c r="I41" i="247"/>
  <c r="I34" i="247"/>
  <c r="J23" i="247"/>
  <c r="C23" i="247" s="1"/>
  <c r="I40" i="247"/>
  <c r="I39" i="247"/>
  <c r="I23" i="246"/>
  <c r="I34" i="246"/>
  <c r="J23" i="246"/>
  <c r="C23" i="246" s="1"/>
  <c r="I40" i="246"/>
  <c r="I37" i="246"/>
  <c r="I41" i="246"/>
  <c r="I47" i="246"/>
  <c r="I38" i="246"/>
  <c r="I42" i="246"/>
  <c r="I39" i="246"/>
  <c r="I34" i="245"/>
  <c r="I47" i="245" s="1"/>
  <c r="J23" i="245"/>
  <c r="C23" i="245" s="1"/>
  <c r="I40" i="245"/>
  <c r="I37" i="245"/>
  <c r="I41" i="245"/>
  <c r="I38" i="245"/>
  <c r="I42" i="245"/>
  <c r="I39" i="245"/>
  <c r="I34" i="244"/>
  <c r="J23" i="244"/>
  <c r="C23" i="244" s="1"/>
  <c r="I34" i="243"/>
  <c r="J23" i="243"/>
  <c r="C23" i="243" s="1"/>
  <c r="I40" i="243"/>
  <c r="I39" i="243"/>
  <c r="I34" i="242"/>
  <c r="J23" i="242"/>
  <c r="C23" i="242" s="1"/>
  <c r="I40" i="242"/>
  <c r="I39" i="242"/>
  <c r="I34" i="241"/>
  <c r="J23" i="241"/>
  <c r="C23" i="241" s="1"/>
  <c r="I40" i="241"/>
  <c r="I39" i="241"/>
  <c r="I23" i="240"/>
  <c r="J23" i="240" s="1"/>
  <c r="C23" i="240" s="1"/>
  <c r="I34" i="240"/>
  <c r="I40" i="240"/>
  <c r="I37" i="240"/>
  <c r="I41" i="240"/>
  <c r="I38" i="240"/>
  <c r="I42" i="240"/>
  <c r="I39" i="240"/>
  <c r="I34" i="239"/>
  <c r="J23" i="239"/>
  <c r="C23" i="239" s="1"/>
  <c r="I40" i="239"/>
  <c r="I39" i="239"/>
  <c r="I34" i="238"/>
  <c r="J23" i="238"/>
  <c r="C23" i="238" s="1"/>
  <c r="I40" i="238"/>
  <c r="I39" i="238"/>
  <c r="I34" i="237"/>
  <c r="J23" i="237"/>
  <c r="C23" i="237" s="1"/>
  <c r="I40" i="237"/>
  <c r="I39" i="237"/>
  <c r="I34" i="236"/>
  <c r="J23" i="236"/>
  <c r="C23" i="236" s="1"/>
  <c r="I34" i="235"/>
  <c r="J23" i="235"/>
  <c r="C23" i="235" s="1"/>
  <c r="I40" i="235"/>
  <c r="I39" i="235"/>
  <c r="I37" i="232"/>
  <c r="I42" i="232"/>
  <c r="I38" i="232"/>
  <c r="I41" i="232"/>
  <c r="I40" i="233"/>
  <c r="I37" i="233"/>
  <c r="I41" i="233"/>
  <c r="I38" i="233"/>
  <c r="I42" i="233"/>
  <c r="I39" i="233"/>
  <c r="I40" i="232"/>
  <c r="I39" i="232"/>
  <c r="I34" i="231"/>
  <c r="J23" i="231"/>
  <c r="C23" i="231" s="1"/>
  <c r="I40" i="231"/>
  <c r="I39" i="231"/>
  <c r="I40" i="230"/>
  <c r="I37" i="230"/>
  <c r="I41" i="230"/>
  <c r="I38" i="230"/>
  <c r="I42" i="230"/>
  <c r="I39" i="230"/>
  <c r="I34" i="229"/>
  <c r="J23" i="229"/>
  <c r="C23" i="229" s="1"/>
  <c r="J23" i="228"/>
  <c r="C23" i="228" s="1"/>
  <c r="I34" i="228"/>
  <c r="I40" i="228"/>
  <c r="I37" i="228"/>
  <c r="I41" i="228"/>
  <c r="I47" i="228"/>
  <c r="I38" i="228"/>
  <c r="I42" i="228"/>
  <c r="I39" i="228"/>
  <c r="I23" i="227"/>
  <c r="J23" i="227" s="1"/>
  <c r="C23" i="227" s="1"/>
  <c r="I34" i="227"/>
  <c r="I40" i="227"/>
  <c r="I39" i="227"/>
  <c r="I62" i="226"/>
  <c r="I61" i="226"/>
  <c r="I60" i="226"/>
  <c r="I57" i="226"/>
  <c r="I56" i="226"/>
  <c r="I55" i="226"/>
  <c r="I54" i="226"/>
  <c r="I53" i="226"/>
  <c r="I52" i="226"/>
  <c r="I51" i="226"/>
  <c r="I50" i="226"/>
  <c r="I36" i="226"/>
  <c r="I43" i="226" s="1"/>
  <c r="I33" i="226"/>
  <c r="I32" i="226"/>
  <c r="I31" i="226"/>
  <c r="I30" i="226"/>
  <c r="I29" i="226"/>
  <c r="I28" i="226"/>
  <c r="I27" i="226"/>
  <c r="I26" i="226"/>
  <c r="I19" i="226"/>
  <c r="I18" i="226"/>
  <c r="I17" i="226"/>
  <c r="I16" i="226"/>
  <c r="E5" i="226"/>
  <c r="D5" i="226"/>
  <c r="C5" i="226"/>
  <c r="B5" i="226"/>
  <c r="I62" i="225"/>
  <c r="I61" i="225"/>
  <c r="I60" i="225"/>
  <c r="I57" i="225"/>
  <c r="I56" i="225"/>
  <c r="I55" i="225"/>
  <c r="I54" i="225"/>
  <c r="I53" i="225"/>
  <c r="I52" i="225"/>
  <c r="I51" i="225"/>
  <c r="I50" i="225"/>
  <c r="I36" i="225"/>
  <c r="I43" i="225" s="1"/>
  <c r="I33" i="225"/>
  <c r="I32" i="225"/>
  <c r="I31" i="225"/>
  <c r="I30" i="225"/>
  <c r="I29" i="225"/>
  <c r="I28" i="225"/>
  <c r="I27" i="225"/>
  <c r="I26" i="225"/>
  <c r="I19" i="225"/>
  <c r="I18" i="225"/>
  <c r="I17" i="225"/>
  <c r="I16" i="225"/>
  <c r="E5" i="225"/>
  <c r="D5" i="225"/>
  <c r="C5" i="225"/>
  <c r="B5" i="225"/>
  <c r="I62" i="224"/>
  <c r="I61" i="224"/>
  <c r="I60" i="224"/>
  <c r="I57" i="224"/>
  <c r="I56" i="224"/>
  <c r="I55" i="224"/>
  <c r="I54" i="224"/>
  <c r="I53" i="224"/>
  <c r="I52" i="224"/>
  <c r="I51" i="224"/>
  <c r="I50" i="224"/>
  <c r="I36" i="224"/>
  <c r="I43" i="224" s="1"/>
  <c r="I33" i="224"/>
  <c r="I32" i="224"/>
  <c r="I31" i="224"/>
  <c r="I30" i="224"/>
  <c r="I29" i="224"/>
  <c r="I28" i="224"/>
  <c r="I27" i="224"/>
  <c r="I26" i="224"/>
  <c r="I19" i="224"/>
  <c r="I18" i="224"/>
  <c r="I17" i="224"/>
  <c r="I16" i="224"/>
  <c r="E5" i="224"/>
  <c r="D5" i="224"/>
  <c r="C5" i="224"/>
  <c r="B5" i="224"/>
  <c r="I62" i="223"/>
  <c r="I61" i="223"/>
  <c r="I60" i="223"/>
  <c r="I57" i="223"/>
  <c r="I56" i="223"/>
  <c r="I55" i="223"/>
  <c r="I54" i="223"/>
  <c r="I53" i="223"/>
  <c r="I52" i="223"/>
  <c r="I51" i="223"/>
  <c r="I50" i="223"/>
  <c r="I37" i="223"/>
  <c r="I36" i="223"/>
  <c r="I43" i="223" s="1"/>
  <c r="I33" i="223"/>
  <c r="I32" i="223"/>
  <c r="I31" i="223"/>
  <c r="I30" i="223"/>
  <c r="I29" i="223"/>
  <c r="I28" i="223"/>
  <c r="I27" i="223"/>
  <c r="I26" i="223"/>
  <c r="I19" i="223"/>
  <c r="I18" i="223"/>
  <c r="I17" i="223"/>
  <c r="I16" i="223"/>
  <c r="E5" i="223"/>
  <c r="D5" i="223"/>
  <c r="C5" i="223"/>
  <c r="B5" i="223"/>
  <c r="I62" i="221"/>
  <c r="I61" i="221"/>
  <c r="I60" i="221"/>
  <c r="I57" i="221"/>
  <c r="I56" i="221"/>
  <c r="I55" i="221"/>
  <c r="I54" i="221"/>
  <c r="I53" i="221"/>
  <c r="I52" i="221"/>
  <c r="I51" i="221"/>
  <c r="I50" i="221"/>
  <c r="I36" i="221"/>
  <c r="I43" i="221" s="1"/>
  <c r="I33" i="221"/>
  <c r="I32" i="221"/>
  <c r="I31" i="221"/>
  <c r="I30" i="221"/>
  <c r="I29" i="221"/>
  <c r="I28" i="221"/>
  <c r="I27" i="221"/>
  <c r="I26" i="221"/>
  <c r="I19" i="221"/>
  <c r="I18" i="221"/>
  <c r="I17" i="221"/>
  <c r="I16" i="221"/>
  <c r="E5" i="221"/>
  <c r="D5" i="221"/>
  <c r="C5" i="221"/>
  <c r="B5" i="221"/>
  <c r="I62" i="220"/>
  <c r="I61" i="220"/>
  <c r="I60" i="220"/>
  <c r="I57" i="220"/>
  <c r="I56" i="220"/>
  <c r="I55" i="220"/>
  <c r="I54" i="220"/>
  <c r="I53" i="220"/>
  <c r="I52" i="220"/>
  <c r="I51" i="220"/>
  <c r="I50" i="220"/>
  <c r="I36" i="220"/>
  <c r="I43" i="220" s="1"/>
  <c r="I33" i="220"/>
  <c r="I32" i="220"/>
  <c r="I31" i="220"/>
  <c r="I30" i="220"/>
  <c r="I29" i="220"/>
  <c r="I28" i="220"/>
  <c r="I27" i="220"/>
  <c r="I26" i="220"/>
  <c r="I19" i="220"/>
  <c r="I18" i="220"/>
  <c r="I17" i="220"/>
  <c r="I16" i="220"/>
  <c r="E5" i="220"/>
  <c r="D5" i="220"/>
  <c r="C5" i="220"/>
  <c r="B5" i="220"/>
  <c r="I62" i="219"/>
  <c r="I61" i="219"/>
  <c r="I60" i="219"/>
  <c r="I57" i="219"/>
  <c r="I56" i="219"/>
  <c r="I55" i="219"/>
  <c r="I54" i="219"/>
  <c r="I53" i="219"/>
  <c r="I52" i="219"/>
  <c r="I51" i="219"/>
  <c r="I50" i="219"/>
  <c r="I36" i="219"/>
  <c r="I43" i="219" s="1"/>
  <c r="I33" i="219"/>
  <c r="I32" i="219"/>
  <c r="I31" i="219"/>
  <c r="I30" i="219"/>
  <c r="I29" i="219"/>
  <c r="I28" i="219"/>
  <c r="I27" i="219"/>
  <c r="I26" i="219"/>
  <c r="I19" i="219"/>
  <c r="I18" i="219"/>
  <c r="I17" i="219"/>
  <c r="I16" i="219"/>
  <c r="E5" i="219"/>
  <c r="D5" i="219"/>
  <c r="C5" i="219"/>
  <c r="B5" i="219"/>
  <c r="I62" i="218"/>
  <c r="I61" i="218"/>
  <c r="I60" i="218"/>
  <c r="I57" i="218"/>
  <c r="I56" i="218"/>
  <c r="I55" i="218"/>
  <c r="I54" i="218"/>
  <c r="I53" i="218"/>
  <c r="I52" i="218"/>
  <c r="I51" i="218"/>
  <c r="I50" i="218"/>
  <c r="I36" i="218"/>
  <c r="I43" i="218" s="1"/>
  <c r="I33" i="218"/>
  <c r="I32" i="218"/>
  <c r="I31" i="218"/>
  <c r="I30" i="218"/>
  <c r="I29" i="218"/>
  <c r="I28" i="218"/>
  <c r="I27" i="218"/>
  <c r="I26" i="218"/>
  <c r="I19" i="218"/>
  <c r="I18" i="218"/>
  <c r="I17" i="218"/>
  <c r="I16" i="218"/>
  <c r="E5" i="218"/>
  <c r="D5" i="218"/>
  <c r="C5" i="218"/>
  <c r="B5" i="218"/>
  <c r="I62" i="217"/>
  <c r="I61" i="217"/>
  <c r="I60" i="217"/>
  <c r="I57" i="217"/>
  <c r="I56" i="217"/>
  <c r="I55" i="217"/>
  <c r="I54" i="217"/>
  <c r="I53" i="217"/>
  <c r="I52" i="217"/>
  <c r="I51" i="217"/>
  <c r="I50" i="217"/>
  <c r="I37" i="217"/>
  <c r="I36" i="217"/>
  <c r="I43" i="217" s="1"/>
  <c r="I33" i="217"/>
  <c r="I32" i="217"/>
  <c r="I31" i="217"/>
  <c r="I30" i="217"/>
  <c r="I29" i="217"/>
  <c r="I28" i="217"/>
  <c r="I27" i="217"/>
  <c r="I26" i="217"/>
  <c r="I19" i="217"/>
  <c r="I18" i="217"/>
  <c r="I17" i="217"/>
  <c r="I16" i="217"/>
  <c r="E5" i="217"/>
  <c r="D5" i="217"/>
  <c r="C5" i="217"/>
  <c r="B5" i="217"/>
  <c r="I62" i="216"/>
  <c r="I61" i="216"/>
  <c r="I60" i="216"/>
  <c r="I57" i="216"/>
  <c r="I56" i="216"/>
  <c r="I55" i="216"/>
  <c r="I54" i="216"/>
  <c r="I53" i="216"/>
  <c r="I52" i="216"/>
  <c r="I51" i="216"/>
  <c r="I50" i="216"/>
  <c r="I36" i="216"/>
  <c r="I43" i="216" s="1"/>
  <c r="I33" i="216"/>
  <c r="I32" i="216"/>
  <c r="I31" i="216"/>
  <c r="I30" i="216"/>
  <c r="I29" i="216"/>
  <c r="I28" i="216"/>
  <c r="I27" i="216"/>
  <c r="I26" i="216"/>
  <c r="I19" i="216"/>
  <c r="I18" i="216"/>
  <c r="I17" i="216"/>
  <c r="I16" i="216"/>
  <c r="E5" i="216"/>
  <c r="D5" i="216"/>
  <c r="C5" i="216"/>
  <c r="B5" i="216"/>
  <c r="I62" i="215"/>
  <c r="I61" i="215"/>
  <c r="I60" i="215"/>
  <c r="I57" i="215"/>
  <c r="I56" i="215"/>
  <c r="I55" i="215"/>
  <c r="I54" i="215"/>
  <c r="I53" i="215"/>
  <c r="I52" i="215"/>
  <c r="I51" i="215"/>
  <c r="I50" i="215"/>
  <c r="I36" i="215"/>
  <c r="I43" i="215" s="1"/>
  <c r="I33" i="215"/>
  <c r="I32" i="215"/>
  <c r="I31" i="215"/>
  <c r="I30" i="215"/>
  <c r="I29" i="215"/>
  <c r="I28" i="215"/>
  <c r="I27" i="215"/>
  <c r="I26" i="215"/>
  <c r="I19" i="215"/>
  <c r="I18" i="215"/>
  <c r="I17" i="215"/>
  <c r="I16" i="215"/>
  <c r="E5" i="215"/>
  <c r="D5" i="215"/>
  <c r="C5" i="215"/>
  <c r="B5" i="215"/>
  <c r="I62" i="214"/>
  <c r="I61" i="214"/>
  <c r="I60" i="214"/>
  <c r="I57" i="214"/>
  <c r="I56" i="214"/>
  <c r="I55" i="214"/>
  <c r="I54" i="214"/>
  <c r="I53" i="214"/>
  <c r="I52" i="214"/>
  <c r="I51" i="214"/>
  <c r="I50" i="214"/>
  <c r="I36" i="214"/>
  <c r="I43" i="214" s="1"/>
  <c r="I33" i="214"/>
  <c r="I32" i="214"/>
  <c r="I31" i="214"/>
  <c r="I30" i="214"/>
  <c r="I29" i="214"/>
  <c r="I28" i="214"/>
  <c r="I27" i="214"/>
  <c r="I26" i="214"/>
  <c r="I19" i="214"/>
  <c r="I18" i="214"/>
  <c r="I17" i="214"/>
  <c r="I16" i="214"/>
  <c r="E5" i="214"/>
  <c r="D5" i="214"/>
  <c r="C5" i="214"/>
  <c r="B5" i="214"/>
  <c r="I34" i="252" l="1"/>
  <c r="J47" i="260"/>
  <c r="C47" i="260" s="1"/>
  <c r="I66" i="260"/>
  <c r="J66" i="260" s="1"/>
  <c r="C66" i="260" s="1"/>
  <c r="J34" i="260"/>
  <c r="C34" i="260" s="1"/>
  <c r="J23" i="232"/>
  <c r="C23" i="232" s="1"/>
  <c r="J23" i="230"/>
  <c r="C23" i="230" s="1"/>
  <c r="I38" i="217"/>
  <c r="I38" i="223"/>
  <c r="I23" i="224"/>
  <c r="J23" i="233"/>
  <c r="C23" i="233" s="1"/>
  <c r="I41" i="217"/>
  <c r="I23" i="214"/>
  <c r="I23" i="216"/>
  <c r="J23" i="216" s="1"/>
  <c r="C23" i="216" s="1"/>
  <c r="I23" i="217"/>
  <c r="I42" i="217"/>
  <c r="I23" i="219"/>
  <c r="J23" i="219" s="1"/>
  <c r="C23" i="219" s="1"/>
  <c r="I23" i="220"/>
  <c r="I23" i="221"/>
  <c r="I23" i="223"/>
  <c r="I47" i="240"/>
  <c r="I58" i="240" s="1"/>
  <c r="J58" i="240" s="1"/>
  <c r="C58" i="240" s="1"/>
  <c r="J47" i="261"/>
  <c r="C47" i="261" s="1"/>
  <c r="I58" i="261"/>
  <c r="J58" i="261" s="1"/>
  <c r="C58" i="261" s="1"/>
  <c r="J47" i="259"/>
  <c r="C47" i="259" s="1"/>
  <c r="I58" i="259"/>
  <c r="J58" i="259" s="1"/>
  <c r="C58" i="259" s="1"/>
  <c r="J47" i="257"/>
  <c r="C47" i="257" s="1"/>
  <c r="I58" i="257"/>
  <c r="J58" i="257" s="1"/>
  <c r="C58" i="257" s="1"/>
  <c r="J47" i="255"/>
  <c r="C47" i="255" s="1"/>
  <c r="I58" i="255"/>
  <c r="J58" i="255" s="1"/>
  <c r="C58" i="255" s="1"/>
  <c r="I58" i="254"/>
  <c r="J58" i="254" s="1"/>
  <c r="C58" i="254" s="1"/>
  <c r="J47" i="254"/>
  <c r="C47" i="254" s="1"/>
  <c r="J34" i="252"/>
  <c r="C34" i="252" s="1"/>
  <c r="I66" i="252"/>
  <c r="J66" i="252" s="1"/>
  <c r="C66" i="252" s="1"/>
  <c r="I47" i="252"/>
  <c r="I23" i="226"/>
  <c r="J34" i="251"/>
  <c r="C34" i="251" s="1"/>
  <c r="I66" i="251"/>
  <c r="J66" i="251" s="1"/>
  <c r="C66" i="251" s="1"/>
  <c r="I47" i="251"/>
  <c r="J47" i="250"/>
  <c r="C47" i="250" s="1"/>
  <c r="I58" i="250"/>
  <c r="J58" i="250" s="1"/>
  <c r="C58" i="250" s="1"/>
  <c r="J34" i="250"/>
  <c r="C34" i="250" s="1"/>
  <c r="I66" i="250"/>
  <c r="J66" i="250" s="1"/>
  <c r="C66" i="250" s="1"/>
  <c r="J47" i="249"/>
  <c r="C47" i="249" s="1"/>
  <c r="I58" i="249"/>
  <c r="J58" i="249" s="1"/>
  <c r="C58" i="249" s="1"/>
  <c r="J34" i="249"/>
  <c r="C34" i="249" s="1"/>
  <c r="I66" i="249"/>
  <c r="J66" i="249" s="1"/>
  <c r="C66" i="249" s="1"/>
  <c r="J34" i="248"/>
  <c r="C34" i="248" s="1"/>
  <c r="I66" i="248"/>
  <c r="J66" i="248" s="1"/>
  <c r="C66" i="248" s="1"/>
  <c r="I47" i="248"/>
  <c r="J34" i="247"/>
  <c r="C34" i="247" s="1"/>
  <c r="I66" i="247"/>
  <c r="J66" i="247" s="1"/>
  <c r="C66" i="247" s="1"/>
  <c r="I47" i="247"/>
  <c r="J47" i="246"/>
  <c r="C47" i="246" s="1"/>
  <c r="I58" i="246"/>
  <c r="J58" i="246" s="1"/>
  <c r="C58" i="246" s="1"/>
  <c r="J34" i="246"/>
  <c r="C34" i="246" s="1"/>
  <c r="I66" i="246"/>
  <c r="J66" i="246" s="1"/>
  <c r="C66" i="246" s="1"/>
  <c r="J47" i="245"/>
  <c r="C47" i="245" s="1"/>
  <c r="I58" i="245"/>
  <c r="J58" i="245" s="1"/>
  <c r="C58" i="245" s="1"/>
  <c r="J34" i="245"/>
  <c r="C34" i="245" s="1"/>
  <c r="I66" i="245"/>
  <c r="J66" i="245" s="1"/>
  <c r="C66" i="245" s="1"/>
  <c r="J34" i="244"/>
  <c r="C34" i="244" s="1"/>
  <c r="I66" i="244"/>
  <c r="J66" i="244" s="1"/>
  <c r="C66" i="244" s="1"/>
  <c r="I47" i="244"/>
  <c r="J34" i="243"/>
  <c r="C34" i="243" s="1"/>
  <c r="I66" i="243"/>
  <c r="J66" i="243" s="1"/>
  <c r="C66" i="243" s="1"/>
  <c r="I47" i="243"/>
  <c r="J34" i="242"/>
  <c r="C34" i="242" s="1"/>
  <c r="I66" i="242"/>
  <c r="J66" i="242" s="1"/>
  <c r="C66" i="242" s="1"/>
  <c r="I47" i="242"/>
  <c r="J34" i="241"/>
  <c r="C34" i="241" s="1"/>
  <c r="I66" i="241"/>
  <c r="J66" i="241" s="1"/>
  <c r="C66" i="241" s="1"/>
  <c r="I47" i="241"/>
  <c r="J47" i="240"/>
  <c r="C47" i="240" s="1"/>
  <c r="J34" i="240"/>
  <c r="C34" i="240" s="1"/>
  <c r="I66" i="240"/>
  <c r="J66" i="240" s="1"/>
  <c r="C66" i="240" s="1"/>
  <c r="J34" i="239"/>
  <c r="C34" i="239" s="1"/>
  <c r="I66" i="239"/>
  <c r="J66" i="239" s="1"/>
  <c r="C66" i="239" s="1"/>
  <c r="I47" i="239"/>
  <c r="J34" i="238"/>
  <c r="C34" i="238" s="1"/>
  <c r="I66" i="238"/>
  <c r="J66" i="238" s="1"/>
  <c r="C66" i="238" s="1"/>
  <c r="I47" i="238"/>
  <c r="J34" i="237"/>
  <c r="C34" i="237" s="1"/>
  <c r="I66" i="237"/>
  <c r="J66" i="237" s="1"/>
  <c r="C66" i="237" s="1"/>
  <c r="I47" i="237"/>
  <c r="J34" i="236"/>
  <c r="C34" i="236" s="1"/>
  <c r="I66" i="236"/>
  <c r="J66" i="236" s="1"/>
  <c r="C66" i="236" s="1"/>
  <c r="I47" i="236"/>
  <c r="J34" i="235"/>
  <c r="C34" i="235" s="1"/>
  <c r="I66" i="235"/>
  <c r="J66" i="235" s="1"/>
  <c r="C66" i="235" s="1"/>
  <c r="I47" i="235"/>
  <c r="J47" i="233"/>
  <c r="C47" i="233" s="1"/>
  <c r="I58" i="233"/>
  <c r="J58" i="233" s="1"/>
  <c r="C58" i="233" s="1"/>
  <c r="J34" i="233"/>
  <c r="C34" i="233" s="1"/>
  <c r="I66" i="233"/>
  <c r="J66" i="233" s="1"/>
  <c r="C66" i="233" s="1"/>
  <c r="J34" i="232"/>
  <c r="C34" i="232" s="1"/>
  <c r="I66" i="232"/>
  <c r="J66" i="232" s="1"/>
  <c r="C66" i="232" s="1"/>
  <c r="I47" i="232"/>
  <c r="J34" i="231"/>
  <c r="C34" i="231" s="1"/>
  <c r="I66" i="231"/>
  <c r="J66" i="231" s="1"/>
  <c r="C66" i="231" s="1"/>
  <c r="I47" i="231"/>
  <c r="J47" i="230"/>
  <c r="C47" i="230" s="1"/>
  <c r="I58" i="230"/>
  <c r="J58" i="230" s="1"/>
  <c r="C58" i="230" s="1"/>
  <c r="J34" i="230"/>
  <c r="C34" i="230" s="1"/>
  <c r="I66" i="230"/>
  <c r="J66" i="230" s="1"/>
  <c r="C66" i="230" s="1"/>
  <c r="J34" i="229"/>
  <c r="C34" i="229" s="1"/>
  <c r="I66" i="229"/>
  <c r="J66" i="229" s="1"/>
  <c r="C66" i="229" s="1"/>
  <c r="I47" i="229"/>
  <c r="J47" i="228"/>
  <c r="C47" i="228" s="1"/>
  <c r="I58" i="228"/>
  <c r="J58" i="228" s="1"/>
  <c r="C58" i="228" s="1"/>
  <c r="J34" i="228"/>
  <c r="C34" i="228" s="1"/>
  <c r="I66" i="228"/>
  <c r="J66" i="228" s="1"/>
  <c r="C66" i="228" s="1"/>
  <c r="J34" i="227"/>
  <c r="C34" i="227" s="1"/>
  <c r="I66" i="227"/>
  <c r="J66" i="227" s="1"/>
  <c r="C66" i="227" s="1"/>
  <c r="I47" i="227"/>
  <c r="I34" i="226"/>
  <c r="J23" i="226"/>
  <c r="C23" i="226" s="1"/>
  <c r="I40" i="226"/>
  <c r="I37" i="226"/>
  <c r="I41" i="226"/>
  <c r="I38" i="226"/>
  <c r="I42" i="226"/>
  <c r="I39" i="226"/>
  <c r="I23" i="225"/>
  <c r="I34" i="225" s="1"/>
  <c r="I47" i="225" s="1"/>
  <c r="J23" i="225"/>
  <c r="C23" i="225" s="1"/>
  <c r="I40" i="225"/>
  <c r="I37" i="225"/>
  <c r="I41" i="225"/>
  <c r="I38" i="225"/>
  <c r="I42" i="225"/>
  <c r="I39" i="225"/>
  <c r="I34" i="224"/>
  <c r="I47" i="224" s="1"/>
  <c r="J23" i="224"/>
  <c r="C23" i="224" s="1"/>
  <c r="I40" i="224"/>
  <c r="I37" i="224"/>
  <c r="I41" i="224"/>
  <c r="I38" i="224"/>
  <c r="I42" i="224"/>
  <c r="I39" i="224"/>
  <c r="I42" i="223"/>
  <c r="I41" i="223"/>
  <c r="I34" i="223"/>
  <c r="J23" i="223"/>
  <c r="C23" i="223" s="1"/>
  <c r="I40" i="223"/>
  <c r="I39" i="223"/>
  <c r="I34" i="221"/>
  <c r="J23" i="221"/>
  <c r="C23" i="221" s="1"/>
  <c r="I40" i="221"/>
  <c r="I37" i="221"/>
  <c r="I41" i="221"/>
  <c r="I47" i="221"/>
  <c r="I38" i="221"/>
  <c r="I42" i="221"/>
  <c r="I39" i="221"/>
  <c r="I34" i="220"/>
  <c r="I47" i="220" s="1"/>
  <c r="J23" i="220"/>
  <c r="C23" i="220" s="1"/>
  <c r="I40" i="220"/>
  <c r="I37" i="220"/>
  <c r="I41" i="220"/>
  <c r="I38" i="220"/>
  <c r="I42" i="220"/>
  <c r="I39" i="220"/>
  <c r="I34" i="219"/>
  <c r="I47" i="219" s="1"/>
  <c r="I40" i="219"/>
  <c r="I37" i="219"/>
  <c r="I41" i="219"/>
  <c r="I38" i="219"/>
  <c r="I42" i="219"/>
  <c r="I39" i="219"/>
  <c r="I23" i="218"/>
  <c r="I34" i="218" s="1"/>
  <c r="I47" i="218" s="1"/>
  <c r="J23" i="218"/>
  <c r="C23" i="218" s="1"/>
  <c r="I40" i="218"/>
  <c r="I37" i="218"/>
  <c r="I41" i="218"/>
  <c r="I38" i="218"/>
  <c r="I42" i="218"/>
  <c r="I39" i="218"/>
  <c r="I34" i="217"/>
  <c r="J23" i="217"/>
  <c r="C23" i="217" s="1"/>
  <c r="I40" i="217"/>
  <c r="I39" i="217"/>
  <c r="I34" i="216"/>
  <c r="I47" i="216" s="1"/>
  <c r="I40" i="216"/>
  <c r="I37" i="216"/>
  <c r="I41" i="216"/>
  <c r="I38" i="216"/>
  <c r="I42" i="216"/>
  <c r="I39" i="216"/>
  <c r="I23" i="215"/>
  <c r="I34" i="215" s="1"/>
  <c r="I47" i="215" s="1"/>
  <c r="I40" i="215"/>
  <c r="I37" i="215"/>
  <c r="I41" i="215"/>
  <c r="I38" i="215"/>
  <c r="I42" i="215"/>
  <c r="I39" i="215"/>
  <c r="I34" i="214"/>
  <c r="J23" i="214"/>
  <c r="C23" i="214" s="1"/>
  <c r="I40" i="214"/>
  <c r="I41" i="214"/>
  <c r="I37" i="214"/>
  <c r="I47" i="214"/>
  <c r="I38" i="214"/>
  <c r="I42" i="214"/>
  <c r="I39" i="214"/>
  <c r="I62" i="213"/>
  <c r="I61" i="213"/>
  <c r="I60" i="213"/>
  <c r="I57" i="213"/>
  <c r="I56" i="213"/>
  <c r="I55" i="213"/>
  <c r="I54" i="213"/>
  <c r="I53" i="213"/>
  <c r="I52" i="213"/>
  <c r="I51" i="213"/>
  <c r="I50" i="213"/>
  <c r="I41" i="213"/>
  <c r="I37" i="213"/>
  <c r="I36" i="213"/>
  <c r="I43" i="213" s="1"/>
  <c r="I33" i="213"/>
  <c r="I32" i="213"/>
  <c r="I31" i="213"/>
  <c r="I30" i="213"/>
  <c r="I29" i="213"/>
  <c r="I28" i="213"/>
  <c r="I27" i="213"/>
  <c r="I26" i="213"/>
  <c r="I19" i="213"/>
  <c r="I18" i="213"/>
  <c r="I17" i="213"/>
  <c r="I16" i="213"/>
  <c r="E5" i="213"/>
  <c r="D5" i="213"/>
  <c r="C5" i="213"/>
  <c r="B5" i="213"/>
  <c r="I62" i="212"/>
  <c r="I61" i="212"/>
  <c r="I60" i="212"/>
  <c r="I57" i="212"/>
  <c r="I56" i="212"/>
  <c r="I55" i="212"/>
  <c r="I54" i="212"/>
  <c r="I53" i="212"/>
  <c r="I52" i="212"/>
  <c r="I51" i="212"/>
  <c r="I50" i="212"/>
  <c r="I36" i="212"/>
  <c r="I43" i="212" s="1"/>
  <c r="I33" i="212"/>
  <c r="I32" i="212"/>
  <c r="I31" i="212"/>
  <c r="I30" i="212"/>
  <c r="I29" i="212"/>
  <c r="I28" i="212"/>
  <c r="I27" i="212"/>
  <c r="I26" i="212"/>
  <c r="I19" i="212"/>
  <c r="I18" i="212"/>
  <c r="I17" i="212"/>
  <c r="I16" i="212"/>
  <c r="E5" i="212"/>
  <c r="D5" i="212"/>
  <c r="C5" i="212"/>
  <c r="B5" i="212"/>
  <c r="I23" i="212" l="1"/>
  <c r="I23" i="213"/>
  <c r="I42" i="213"/>
  <c r="J23" i="215"/>
  <c r="C23" i="215" s="1"/>
  <c r="I38" i="213"/>
  <c r="J47" i="252"/>
  <c r="C47" i="252" s="1"/>
  <c r="I58" i="252"/>
  <c r="J58" i="252" s="1"/>
  <c r="C58" i="252" s="1"/>
  <c r="I47" i="226"/>
  <c r="J47" i="226" s="1"/>
  <c r="C47" i="226" s="1"/>
  <c r="J47" i="251"/>
  <c r="C47" i="251" s="1"/>
  <c r="I58" i="251"/>
  <c r="J58" i="251" s="1"/>
  <c r="C58" i="251" s="1"/>
  <c r="J47" i="248"/>
  <c r="C47" i="248" s="1"/>
  <c r="I58" i="248"/>
  <c r="J58" i="248" s="1"/>
  <c r="C58" i="248" s="1"/>
  <c r="J47" i="247"/>
  <c r="C47" i="247" s="1"/>
  <c r="I58" i="247"/>
  <c r="J58" i="247" s="1"/>
  <c r="C58" i="247" s="1"/>
  <c r="J47" i="244"/>
  <c r="C47" i="244" s="1"/>
  <c r="I58" i="244"/>
  <c r="J58" i="244" s="1"/>
  <c r="C58" i="244" s="1"/>
  <c r="J47" i="243"/>
  <c r="C47" i="243" s="1"/>
  <c r="I58" i="243"/>
  <c r="J58" i="243" s="1"/>
  <c r="C58" i="243" s="1"/>
  <c r="J47" i="242"/>
  <c r="C47" i="242" s="1"/>
  <c r="I58" i="242"/>
  <c r="J58" i="242" s="1"/>
  <c r="C58" i="242" s="1"/>
  <c r="J47" i="241"/>
  <c r="C47" i="241" s="1"/>
  <c r="I58" i="241"/>
  <c r="J58" i="241" s="1"/>
  <c r="C58" i="241" s="1"/>
  <c r="J47" i="239"/>
  <c r="C47" i="239" s="1"/>
  <c r="I58" i="239"/>
  <c r="J58" i="239" s="1"/>
  <c r="C58" i="239" s="1"/>
  <c r="J47" i="238"/>
  <c r="C47" i="238" s="1"/>
  <c r="I58" i="238"/>
  <c r="J58" i="238" s="1"/>
  <c r="C58" i="238" s="1"/>
  <c r="J47" i="237"/>
  <c r="C47" i="237" s="1"/>
  <c r="I58" i="237"/>
  <c r="J58" i="237" s="1"/>
  <c r="C58" i="237" s="1"/>
  <c r="J47" i="236"/>
  <c r="C47" i="236" s="1"/>
  <c r="I58" i="236"/>
  <c r="J58" i="236" s="1"/>
  <c r="C58" i="236" s="1"/>
  <c r="J47" i="235"/>
  <c r="C47" i="235" s="1"/>
  <c r="I58" i="235"/>
  <c r="J58" i="235" s="1"/>
  <c r="C58" i="235" s="1"/>
  <c r="J47" i="232"/>
  <c r="C47" i="232" s="1"/>
  <c r="I58" i="232"/>
  <c r="J58" i="232" s="1"/>
  <c r="C58" i="232" s="1"/>
  <c r="J47" i="231"/>
  <c r="C47" i="231" s="1"/>
  <c r="I58" i="231"/>
  <c r="J58" i="231" s="1"/>
  <c r="C58" i="231" s="1"/>
  <c r="J47" i="229"/>
  <c r="C47" i="229" s="1"/>
  <c r="I58" i="229"/>
  <c r="J58" i="229" s="1"/>
  <c r="C58" i="229" s="1"/>
  <c r="J47" i="227"/>
  <c r="C47" i="227" s="1"/>
  <c r="I58" i="227"/>
  <c r="J58" i="227" s="1"/>
  <c r="C58" i="227" s="1"/>
  <c r="J34" i="226"/>
  <c r="C34" i="226" s="1"/>
  <c r="I66" i="226"/>
  <c r="J66" i="226" s="1"/>
  <c r="C66" i="226" s="1"/>
  <c r="J34" i="225"/>
  <c r="C34" i="225" s="1"/>
  <c r="I66" i="225"/>
  <c r="J66" i="225" s="1"/>
  <c r="C66" i="225" s="1"/>
  <c r="J47" i="225"/>
  <c r="C47" i="225" s="1"/>
  <c r="I58" i="225"/>
  <c r="J58" i="225" s="1"/>
  <c r="C58" i="225" s="1"/>
  <c r="J47" i="224"/>
  <c r="C47" i="224" s="1"/>
  <c r="I58" i="224"/>
  <c r="J58" i="224" s="1"/>
  <c r="C58" i="224" s="1"/>
  <c r="J34" i="224"/>
  <c r="C34" i="224" s="1"/>
  <c r="I66" i="224"/>
  <c r="J66" i="224" s="1"/>
  <c r="C66" i="224" s="1"/>
  <c r="J34" i="223"/>
  <c r="C34" i="223" s="1"/>
  <c r="I66" i="223"/>
  <c r="J66" i="223" s="1"/>
  <c r="C66" i="223" s="1"/>
  <c r="I47" i="223"/>
  <c r="J47" i="221"/>
  <c r="C47" i="221" s="1"/>
  <c r="I58" i="221"/>
  <c r="J58" i="221" s="1"/>
  <c r="C58" i="221" s="1"/>
  <c r="J34" i="221"/>
  <c r="C34" i="221" s="1"/>
  <c r="I66" i="221"/>
  <c r="J66" i="221" s="1"/>
  <c r="C66" i="221" s="1"/>
  <c r="J34" i="220"/>
  <c r="C34" i="220" s="1"/>
  <c r="I66" i="220"/>
  <c r="J66" i="220" s="1"/>
  <c r="C66" i="220" s="1"/>
  <c r="J47" i="220"/>
  <c r="C47" i="220" s="1"/>
  <c r="I58" i="220"/>
  <c r="J58" i="220" s="1"/>
  <c r="C58" i="220" s="1"/>
  <c r="J47" i="219"/>
  <c r="C47" i="219" s="1"/>
  <c r="I58" i="219"/>
  <c r="J58" i="219" s="1"/>
  <c r="C58" i="219" s="1"/>
  <c r="J34" i="219"/>
  <c r="C34" i="219" s="1"/>
  <c r="I66" i="219"/>
  <c r="J66" i="219" s="1"/>
  <c r="C66" i="219" s="1"/>
  <c r="J47" i="218"/>
  <c r="C47" i="218" s="1"/>
  <c r="I58" i="218"/>
  <c r="J58" i="218" s="1"/>
  <c r="C58" i="218" s="1"/>
  <c r="J34" i="218"/>
  <c r="C34" i="218" s="1"/>
  <c r="I66" i="218"/>
  <c r="J66" i="218" s="1"/>
  <c r="C66" i="218" s="1"/>
  <c r="J34" i="217"/>
  <c r="C34" i="217" s="1"/>
  <c r="I66" i="217"/>
  <c r="J66" i="217" s="1"/>
  <c r="C66" i="217" s="1"/>
  <c r="I47" i="217"/>
  <c r="J47" i="216"/>
  <c r="C47" i="216" s="1"/>
  <c r="I58" i="216"/>
  <c r="J58" i="216" s="1"/>
  <c r="C58" i="216" s="1"/>
  <c r="J34" i="216"/>
  <c r="C34" i="216" s="1"/>
  <c r="I66" i="216"/>
  <c r="J66" i="216" s="1"/>
  <c r="C66" i="216" s="1"/>
  <c r="J47" i="215"/>
  <c r="C47" i="215" s="1"/>
  <c r="I58" i="215"/>
  <c r="J58" i="215" s="1"/>
  <c r="C58" i="215" s="1"/>
  <c r="J34" i="215"/>
  <c r="C34" i="215" s="1"/>
  <c r="I66" i="215"/>
  <c r="J66" i="215" s="1"/>
  <c r="C66" i="215" s="1"/>
  <c r="J47" i="214"/>
  <c r="C47" i="214" s="1"/>
  <c r="I58" i="214"/>
  <c r="J58" i="214" s="1"/>
  <c r="C58" i="214" s="1"/>
  <c r="J34" i="214"/>
  <c r="C34" i="214" s="1"/>
  <c r="I66" i="214"/>
  <c r="J66" i="214" s="1"/>
  <c r="C66" i="214" s="1"/>
  <c r="I34" i="213"/>
  <c r="J23" i="213"/>
  <c r="C23" i="213" s="1"/>
  <c r="I40" i="213"/>
  <c r="I39" i="213"/>
  <c r="J23" i="212"/>
  <c r="C23" i="212" s="1"/>
  <c r="I34" i="212"/>
  <c r="I47" i="212" s="1"/>
  <c r="I40" i="212"/>
  <c r="I37" i="212"/>
  <c r="I41" i="212"/>
  <c r="I38" i="212"/>
  <c r="I42" i="212"/>
  <c r="I39" i="212"/>
  <c r="I62" i="211"/>
  <c r="I61" i="211"/>
  <c r="I60" i="211"/>
  <c r="I57" i="211"/>
  <c r="I56" i="211"/>
  <c r="I55" i="211"/>
  <c r="I54" i="211"/>
  <c r="I53" i="211"/>
  <c r="I52" i="211"/>
  <c r="I51" i="211"/>
  <c r="I50" i="211"/>
  <c r="I38" i="211"/>
  <c r="I36" i="211"/>
  <c r="I43" i="211" s="1"/>
  <c r="I33" i="211"/>
  <c r="I32" i="211"/>
  <c r="I31" i="211"/>
  <c r="I30" i="211"/>
  <c r="I29" i="211"/>
  <c r="I28" i="211"/>
  <c r="I27" i="211"/>
  <c r="I26" i="211"/>
  <c r="I19" i="211"/>
  <c r="I18" i="211"/>
  <c r="I17" i="211"/>
  <c r="I16" i="211"/>
  <c r="E5" i="211"/>
  <c r="D5" i="211"/>
  <c r="C5" i="211"/>
  <c r="B5" i="211"/>
  <c r="I42" i="211" l="1"/>
  <c r="I23" i="211"/>
  <c r="J23" i="211" s="1"/>
  <c r="C23" i="211" s="1"/>
  <c r="I37" i="211"/>
  <c r="I41" i="211"/>
  <c r="I58" i="226"/>
  <c r="J58" i="226" s="1"/>
  <c r="C58" i="226" s="1"/>
  <c r="J47" i="223"/>
  <c r="C47" i="223" s="1"/>
  <c r="I58" i="223"/>
  <c r="J58" i="223" s="1"/>
  <c r="C58" i="223" s="1"/>
  <c r="J47" i="217"/>
  <c r="C47" i="217" s="1"/>
  <c r="I58" i="217"/>
  <c r="J58" i="217" s="1"/>
  <c r="C58" i="217" s="1"/>
  <c r="J34" i="213"/>
  <c r="C34" i="213" s="1"/>
  <c r="I66" i="213"/>
  <c r="J66" i="213" s="1"/>
  <c r="C66" i="213" s="1"/>
  <c r="I47" i="213"/>
  <c r="J47" i="212"/>
  <c r="C47" i="212" s="1"/>
  <c r="I58" i="212"/>
  <c r="J58" i="212" s="1"/>
  <c r="C58" i="212" s="1"/>
  <c r="J34" i="212"/>
  <c r="C34" i="212" s="1"/>
  <c r="I66" i="212"/>
  <c r="J66" i="212" s="1"/>
  <c r="C66" i="212" s="1"/>
  <c r="I40" i="211"/>
  <c r="I39" i="211"/>
  <c r="I34" i="211" l="1"/>
  <c r="J47" i="213"/>
  <c r="C47" i="213" s="1"/>
  <c r="I58" i="213"/>
  <c r="J58" i="213" s="1"/>
  <c r="C58" i="213" s="1"/>
  <c r="J34" i="211"/>
  <c r="C34" i="211" s="1"/>
  <c r="I66" i="211"/>
  <c r="J66" i="211" s="1"/>
  <c r="C66" i="211" s="1"/>
  <c r="I47" i="211"/>
  <c r="J47" i="211" l="1"/>
  <c r="C47" i="211" s="1"/>
  <c r="I58" i="211"/>
  <c r="J58" i="211" s="1"/>
  <c r="C58" i="211" s="1"/>
  <c r="I62" i="208"/>
  <c r="I61" i="208"/>
  <c r="I60" i="208"/>
  <c r="I57" i="208"/>
  <c r="I56" i="208"/>
  <c r="I55" i="208"/>
  <c r="I54" i="208"/>
  <c r="I53" i="208"/>
  <c r="I52" i="208"/>
  <c r="I51" i="208"/>
  <c r="I50" i="208"/>
  <c r="I36" i="208"/>
  <c r="I42" i="208" s="1"/>
  <c r="I33" i="208"/>
  <c r="I32" i="208"/>
  <c r="I31" i="208"/>
  <c r="I30" i="208"/>
  <c r="I29" i="208"/>
  <c r="I28" i="208"/>
  <c r="I27" i="208"/>
  <c r="I26" i="208"/>
  <c r="I19" i="208"/>
  <c r="I18" i="208"/>
  <c r="I17" i="208"/>
  <c r="I16" i="208"/>
  <c r="E5" i="208"/>
  <c r="D5" i="208"/>
  <c r="C5" i="208"/>
  <c r="B5" i="208"/>
  <c r="I62" i="207"/>
  <c r="I61" i="207"/>
  <c r="I60" i="207"/>
  <c r="I57" i="207"/>
  <c r="I56" i="207"/>
  <c r="I55" i="207"/>
  <c r="I54" i="207"/>
  <c r="I53" i="207"/>
  <c r="I52" i="207"/>
  <c r="I51" i="207"/>
  <c r="I50" i="207"/>
  <c r="I43" i="207"/>
  <c r="I36" i="207"/>
  <c r="I42" i="207" s="1"/>
  <c r="I33" i="207"/>
  <c r="I32" i="207"/>
  <c r="I31" i="207"/>
  <c r="I30" i="207"/>
  <c r="I29" i="207"/>
  <c r="I28" i="207"/>
  <c r="I27" i="207"/>
  <c r="I26" i="207"/>
  <c r="I19" i="207"/>
  <c r="I18" i="207"/>
  <c r="I17" i="207"/>
  <c r="I16" i="207"/>
  <c r="E5" i="207"/>
  <c r="D5" i="207"/>
  <c r="C5" i="207"/>
  <c r="B5" i="207"/>
  <c r="I62" i="206"/>
  <c r="I61" i="206"/>
  <c r="I60" i="206"/>
  <c r="I57" i="206"/>
  <c r="I56" i="206"/>
  <c r="I55" i="206"/>
  <c r="I54" i="206"/>
  <c r="I53" i="206"/>
  <c r="I52" i="206"/>
  <c r="I51" i="206"/>
  <c r="I50" i="206"/>
  <c r="I39" i="206"/>
  <c r="I36" i="206"/>
  <c r="I42" i="206" s="1"/>
  <c r="I33" i="206"/>
  <c r="I32" i="206"/>
  <c r="I31" i="206"/>
  <c r="I30" i="206"/>
  <c r="I29" i="206"/>
  <c r="I28" i="206"/>
  <c r="I27" i="206"/>
  <c r="I26" i="206"/>
  <c r="I19" i="206"/>
  <c r="I18" i="206"/>
  <c r="I17" i="206"/>
  <c r="I16" i="206"/>
  <c r="E5" i="206"/>
  <c r="D5" i="206"/>
  <c r="C5" i="206"/>
  <c r="B5" i="206"/>
  <c r="I62" i="205"/>
  <c r="I61" i="205"/>
  <c r="I60" i="205"/>
  <c r="I57" i="205"/>
  <c r="I56" i="205"/>
  <c r="I55" i="205"/>
  <c r="I54" i="205"/>
  <c r="I53" i="205"/>
  <c r="I52" i="205"/>
  <c r="I51" i="205"/>
  <c r="I50" i="205"/>
  <c r="I36" i="205"/>
  <c r="I43" i="205" s="1"/>
  <c r="I33" i="205"/>
  <c r="I32" i="205"/>
  <c r="I31" i="205"/>
  <c r="I30" i="205"/>
  <c r="I29" i="205"/>
  <c r="I28" i="205"/>
  <c r="I27" i="205"/>
  <c r="I26" i="205"/>
  <c r="I19" i="205"/>
  <c r="I18" i="205"/>
  <c r="I17" i="205"/>
  <c r="I16" i="205"/>
  <c r="E5" i="205"/>
  <c r="D5" i="205"/>
  <c r="C5" i="205"/>
  <c r="B5" i="205"/>
  <c r="I62" i="204"/>
  <c r="I61" i="204"/>
  <c r="I60" i="204"/>
  <c r="I57" i="204"/>
  <c r="I56" i="204"/>
  <c r="I55" i="204"/>
  <c r="I54" i="204"/>
  <c r="I53" i="204"/>
  <c r="I52" i="204"/>
  <c r="I51" i="204"/>
  <c r="I50" i="204"/>
  <c r="I36" i="204"/>
  <c r="I43" i="204" s="1"/>
  <c r="I33" i="204"/>
  <c r="I32" i="204"/>
  <c r="I31" i="204"/>
  <c r="I30" i="204"/>
  <c r="I29" i="204"/>
  <c r="I28" i="204"/>
  <c r="I27" i="204"/>
  <c r="I26" i="204"/>
  <c r="I19" i="204"/>
  <c r="I18" i="204"/>
  <c r="I17" i="204"/>
  <c r="I16" i="204"/>
  <c r="E5" i="204"/>
  <c r="D5" i="204"/>
  <c r="C5" i="204"/>
  <c r="B5" i="204"/>
  <c r="I62" i="203"/>
  <c r="I61" i="203"/>
  <c r="I60" i="203"/>
  <c r="I57" i="203"/>
  <c r="I56" i="203"/>
  <c r="I55" i="203"/>
  <c r="I54" i="203"/>
  <c r="I53" i="203"/>
  <c r="I52" i="203"/>
  <c r="I51" i="203"/>
  <c r="I50" i="203"/>
  <c r="I36" i="203"/>
  <c r="I43" i="203" s="1"/>
  <c r="I33" i="203"/>
  <c r="I32" i="203"/>
  <c r="I31" i="203"/>
  <c r="I30" i="203"/>
  <c r="I29" i="203"/>
  <c r="I28" i="203"/>
  <c r="I27" i="203"/>
  <c r="I26" i="203"/>
  <c r="I19" i="203"/>
  <c r="I18" i="203"/>
  <c r="I17" i="203"/>
  <c r="I16" i="203"/>
  <c r="E5" i="203"/>
  <c r="D5" i="203"/>
  <c r="C5" i="203"/>
  <c r="B5" i="203"/>
  <c r="I23" i="203" l="1"/>
  <c r="I42" i="203"/>
  <c r="I23" i="205"/>
  <c r="J23" i="205" s="1"/>
  <c r="C23" i="205" s="1"/>
  <c r="I43" i="206"/>
  <c r="I39" i="208"/>
  <c r="I38" i="206"/>
  <c r="I39" i="207"/>
  <c r="I41" i="208"/>
  <c r="I43" i="208"/>
  <c r="I38" i="203"/>
  <c r="I37" i="208"/>
  <c r="I23" i="208"/>
  <c r="J23" i="208" s="1"/>
  <c r="C23" i="208" s="1"/>
  <c r="I40" i="208"/>
  <c r="I38" i="208"/>
  <c r="I23" i="207"/>
  <c r="I34" i="207" s="1"/>
  <c r="I47" i="207" s="1"/>
  <c r="I40" i="207"/>
  <c r="I37" i="207"/>
  <c r="I41" i="207"/>
  <c r="I38" i="207"/>
  <c r="I23" i="206"/>
  <c r="I34" i="206" s="1"/>
  <c r="I47" i="206" s="1"/>
  <c r="I40" i="206"/>
  <c r="I37" i="206"/>
  <c r="I41" i="206"/>
  <c r="I42" i="205"/>
  <c r="I37" i="205"/>
  <c r="I38" i="205"/>
  <c r="I41" i="205"/>
  <c r="I34" i="205"/>
  <c r="I40" i="205"/>
  <c r="I39" i="205"/>
  <c r="I23" i="204"/>
  <c r="J23" i="204" s="1"/>
  <c r="C23" i="204" s="1"/>
  <c r="I40" i="204"/>
  <c r="I37" i="204"/>
  <c r="I41" i="204"/>
  <c r="I38" i="204"/>
  <c r="I42" i="204"/>
  <c r="I39" i="204"/>
  <c r="I34" i="203"/>
  <c r="I47" i="203" s="1"/>
  <c r="J23" i="203"/>
  <c r="C23" i="203" s="1"/>
  <c r="I40" i="203"/>
  <c r="I37" i="203"/>
  <c r="I41" i="203"/>
  <c r="I39" i="203"/>
  <c r="I34" i="204" l="1"/>
  <c r="I47" i="204" s="1"/>
  <c r="I34" i="208"/>
  <c r="I47" i="208" s="1"/>
  <c r="J23" i="207"/>
  <c r="C23" i="207" s="1"/>
  <c r="J47" i="207"/>
  <c r="C47" i="207" s="1"/>
  <c r="I58" i="207"/>
  <c r="J58" i="207" s="1"/>
  <c r="C58" i="207" s="1"/>
  <c r="I66" i="207"/>
  <c r="J66" i="207" s="1"/>
  <c r="C66" i="207" s="1"/>
  <c r="J34" i="207"/>
  <c r="C34" i="207" s="1"/>
  <c r="J23" i="206"/>
  <c r="C23" i="206" s="1"/>
  <c r="J47" i="206"/>
  <c r="C47" i="206" s="1"/>
  <c r="I58" i="206"/>
  <c r="J58" i="206" s="1"/>
  <c r="C58" i="206" s="1"/>
  <c r="J34" i="206"/>
  <c r="C34" i="206" s="1"/>
  <c r="I66" i="206"/>
  <c r="J66" i="206" s="1"/>
  <c r="C66" i="206" s="1"/>
  <c r="J34" i="205"/>
  <c r="C34" i="205" s="1"/>
  <c r="I66" i="205"/>
  <c r="J66" i="205" s="1"/>
  <c r="C66" i="205" s="1"/>
  <c r="I47" i="205"/>
  <c r="J47" i="204"/>
  <c r="C47" i="204" s="1"/>
  <c r="I58" i="204"/>
  <c r="J58" i="204" s="1"/>
  <c r="C58" i="204" s="1"/>
  <c r="J34" i="204"/>
  <c r="C34" i="204" s="1"/>
  <c r="I66" i="204"/>
  <c r="J66" i="204" s="1"/>
  <c r="C66" i="204" s="1"/>
  <c r="J47" i="203"/>
  <c r="C47" i="203" s="1"/>
  <c r="I58" i="203"/>
  <c r="J58" i="203" s="1"/>
  <c r="C58" i="203" s="1"/>
  <c r="J34" i="203"/>
  <c r="C34" i="203" s="1"/>
  <c r="I66" i="203"/>
  <c r="J66" i="203" s="1"/>
  <c r="C66" i="203" s="1"/>
  <c r="I66" i="208" l="1"/>
  <c r="J66" i="208" s="1"/>
  <c r="C66" i="208" s="1"/>
  <c r="J34" i="208"/>
  <c r="C34" i="208" s="1"/>
  <c r="J47" i="208"/>
  <c r="C47" i="208" s="1"/>
  <c r="I58" i="208"/>
  <c r="J58" i="208" s="1"/>
  <c r="C58" i="208" s="1"/>
  <c r="J47" i="205"/>
  <c r="C47" i="205" s="1"/>
  <c r="I58" i="205"/>
  <c r="J58" i="205" s="1"/>
  <c r="C58" i="205" s="1"/>
  <c r="I62" i="202"/>
  <c r="I61" i="202"/>
  <c r="I60" i="202"/>
  <c r="I57" i="202"/>
  <c r="I56" i="202"/>
  <c r="I55" i="202"/>
  <c r="I54" i="202"/>
  <c r="I53" i="202"/>
  <c r="I52" i="202"/>
  <c r="I51" i="202"/>
  <c r="I50" i="202"/>
  <c r="I36" i="202"/>
  <c r="I43" i="202" s="1"/>
  <c r="I33" i="202"/>
  <c r="I32" i="202"/>
  <c r="I31" i="202"/>
  <c r="I30" i="202"/>
  <c r="I29" i="202"/>
  <c r="I28" i="202"/>
  <c r="I27" i="202"/>
  <c r="I26" i="202"/>
  <c r="I19" i="202"/>
  <c r="I18" i="202"/>
  <c r="I17" i="202"/>
  <c r="I16" i="202"/>
  <c r="E5" i="202"/>
  <c r="D5" i="202"/>
  <c r="C5" i="202"/>
  <c r="B5" i="202"/>
  <c r="I62" i="200"/>
  <c r="I61" i="200"/>
  <c r="I60" i="200"/>
  <c r="I57" i="200"/>
  <c r="I56" i="200"/>
  <c r="I55" i="200"/>
  <c r="I54" i="200"/>
  <c r="I53" i="200"/>
  <c r="I52" i="200"/>
  <c r="I51" i="200"/>
  <c r="I50" i="200"/>
  <c r="I43" i="200"/>
  <c r="I38" i="200"/>
  <c r="I36" i="200"/>
  <c r="I40" i="200" s="1"/>
  <c r="I33" i="200"/>
  <c r="I32" i="200"/>
  <c r="I31" i="200"/>
  <c r="I30" i="200"/>
  <c r="I29" i="200"/>
  <c r="I28" i="200"/>
  <c r="I27" i="200"/>
  <c r="I26" i="200"/>
  <c r="I19" i="200"/>
  <c r="I18" i="200"/>
  <c r="I17" i="200"/>
  <c r="I16" i="200"/>
  <c r="E5" i="200"/>
  <c r="D5" i="200"/>
  <c r="C5" i="200"/>
  <c r="B5" i="200"/>
  <c r="I41" i="200" l="1"/>
  <c r="I37" i="200"/>
  <c r="I42" i="200"/>
  <c r="I39" i="200"/>
  <c r="I42" i="202"/>
  <c r="I38" i="202"/>
  <c r="I23" i="202"/>
  <c r="I34" i="202" s="1"/>
  <c r="I47" i="202" s="1"/>
  <c r="I40" i="202"/>
  <c r="I37" i="202"/>
  <c r="I41" i="202"/>
  <c r="I39" i="202"/>
  <c r="I23" i="200"/>
  <c r="I34" i="200" s="1"/>
  <c r="I62" i="199"/>
  <c r="I61" i="199"/>
  <c r="I60" i="199"/>
  <c r="I57" i="199"/>
  <c r="I56" i="199"/>
  <c r="I55" i="199"/>
  <c r="I54" i="199"/>
  <c r="I53" i="199"/>
  <c r="I52" i="199"/>
  <c r="I51" i="199"/>
  <c r="I50" i="199"/>
  <c r="I36" i="199"/>
  <c r="I43" i="199" s="1"/>
  <c r="I33" i="199"/>
  <c r="I32" i="199"/>
  <c r="I31" i="199"/>
  <c r="I30" i="199"/>
  <c r="I29" i="199"/>
  <c r="I28" i="199"/>
  <c r="I27" i="199"/>
  <c r="I26" i="199"/>
  <c r="I19" i="199"/>
  <c r="I18" i="199"/>
  <c r="I17" i="199"/>
  <c r="I16" i="199"/>
  <c r="E5" i="199"/>
  <c r="D5" i="199"/>
  <c r="C5" i="199"/>
  <c r="B5" i="199"/>
  <c r="I62" i="198"/>
  <c r="I61" i="198"/>
  <c r="I60" i="198"/>
  <c r="I57" i="198"/>
  <c r="I56" i="198"/>
  <c r="I55" i="198"/>
  <c r="I54" i="198"/>
  <c r="I53" i="198"/>
  <c r="I52" i="198"/>
  <c r="I51" i="198"/>
  <c r="I50" i="198"/>
  <c r="I36" i="198"/>
  <c r="I42" i="198" s="1"/>
  <c r="I33" i="198"/>
  <c r="I32" i="198"/>
  <c r="I31" i="198"/>
  <c r="I30" i="198"/>
  <c r="I29" i="198"/>
  <c r="I28" i="198"/>
  <c r="I27" i="198"/>
  <c r="I26" i="198"/>
  <c r="I19" i="198"/>
  <c r="I18" i="198"/>
  <c r="I17" i="198"/>
  <c r="I16" i="198"/>
  <c r="E5" i="198"/>
  <c r="D5" i="198"/>
  <c r="C5" i="198"/>
  <c r="B5" i="198"/>
  <c r="I62" i="196"/>
  <c r="I61" i="196"/>
  <c r="I60" i="196"/>
  <c r="I57" i="196"/>
  <c r="I56" i="196"/>
  <c r="I55" i="196"/>
  <c r="I54" i="196"/>
  <c r="I53" i="196"/>
  <c r="I52" i="196"/>
  <c r="I51" i="196"/>
  <c r="I50" i="196"/>
  <c r="I36" i="196"/>
  <c r="I43" i="196" s="1"/>
  <c r="I33" i="196"/>
  <c r="I32" i="196"/>
  <c r="I31" i="196"/>
  <c r="I30" i="196"/>
  <c r="I29" i="196"/>
  <c r="I28" i="196"/>
  <c r="I27" i="196"/>
  <c r="I26" i="196"/>
  <c r="I19" i="196"/>
  <c r="I18" i="196"/>
  <c r="I17" i="196"/>
  <c r="I16" i="196"/>
  <c r="E5" i="196"/>
  <c r="D5" i="196"/>
  <c r="C5" i="196"/>
  <c r="B5" i="196"/>
  <c r="I62" i="195"/>
  <c r="I61" i="195"/>
  <c r="I60" i="195"/>
  <c r="I57" i="195"/>
  <c r="I56" i="195"/>
  <c r="I55" i="195"/>
  <c r="I54" i="195"/>
  <c r="I53" i="195"/>
  <c r="I52" i="195"/>
  <c r="I51" i="195"/>
  <c r="I50" i="195"/>
  <c r="I36" i="195"/>
  <c r="I43" i="195" s="1"/>
  <c r="I33" i="195"/>
  <c r="I32" i="195"/>
  <c r="I31" i="195"/>
  <c r="I30" i="195"/>
  <c r="I29" i="195"/>
  <c r="I28" i="195"/>
  <c r="I27" i="195"/>
  <c r="I26" i="195"/>
  <c r="I19" i="195"/>
  <c r="I18" i="195"/>
  <c r="I17" i="195"/>
  <c r="I16" i="195"/>
  <c r="E5" i="195"/>
  <c r="D5" i="195"/>
  <c r="C5" i="195"/>
  <c r="B5" i="195"/>
  <c r="I62" i="194"/>
  <c r="I61" i="194"/>
  <c r="I60" i="194"/>
  <c r="I57" i="194"/>
  <c r="I56" i="194"/>
  <c r="I55" i="194"/>
  <c r="I54" i="194"/>
  <c r="I53" i="194"/>
  <c r="I52" i="194"/>
  <c r="I51" i="194"/>
  <c r="I50" i="194"/>
  <c r="I36" i="194"/>
  <c r="I43" i="194" s="1"/>
  <c r="I33" i="194"/>
  <c r="I32" i="194"/>
  <c r="I31" i="194"/>
  <c r="I30" i="194"/>
  <c r="I29" i="194"/>
  <c r="I28" i="194"/>
  <c r="I27" i="194"/>
  <c r="I26" i="194"/>
  <c r="I19" i="194"/>
  <c r="I18" i="194"/>
  <c r="I17" i="194"/>
  <c r="I16" i="194"/>
  <c r="E5" i="194"/>
  <c r="D5" i="194"/>
  <c r="C5" i="194"/>
  <c r="B5" i="194"/>
  <c r="I62" i="193"/>
  <c r="I61" i="193"/>
  <c r="I60" i="193"/>
  <c r="I57" i="193"/>
  <c r="I56" i="193"/>
  <c r="I55" i="193"/>
  <c r="I54" i="193"/>
  <c r="I53" i="193"/>
  <c r="I52" i="193"/>
  <c r="I51" i="193"/>
  <c r="I50" i="193"/>
  <c r="I36" i="193"/>
  <c r="I43" i="193" s="1"/>
  <c r="I33" i="193"/>
  <c r="I32" i="193"/>
  <c r="I31" i="193"/>
  <c r="I30" i="193"/>
  <c r="I29" i="193"/>
  <c r="I28" i="193"/>
  <c r="I27" i="193"/>
  <c r="I26" i="193"/>
  <c r="I19" i="193"/>
  <c r="I18" i="193"/>
  <c r="I17" i="193"/>
  <c r="I16" i="193"/>
  <c r="E5" i="193"/>
  <c r="D5" i="193"/>
  <c r="C5" i="193"/>
  <c r="B5" i="193"/>
  <c r="I38" i="193" l="1"/>
  <c r="I38" i="195"/>
  <c r="I43" i="198"/>
  <c r="I41" i="193"/>
  <c r="I41" i="195"/>
  <c r="I42" i="193"/>
  <c r="I42" i="195"/>
  <c r="I37" i="193"/>
  <c r="I37" i="195"/>
  <c r="I39" i="198"/>
  <c r="J23" i="202"/>
  <c r="C23" i="202" s="1"/>
  <c r="J47" i="202"/>
  <c r="C47" i="202" s="1"/>
  <c r="I58" i="202"/>
  <c r="J58" i="202" s="1"/>
  <c r="C58" i="202" s="1"/>
  <c r="J34" i="202"/>
  <c r="C34" i="202" s="1"/>
  <c r="I66" i="202"/>
  <c r="J66" i="202" s="1"/>
  <c r="C66" i="202" s="1"/>
  <c r="J23" i="200"/>
  <c r="C23" i="200" s="1"/>
  <c r="J34" i="200"/>
  <c r="C34" i="200" s="1"/>
  <c r="I66" i="200"/>
  <c r="J66" i="200" s="1"/>
  <c r="C66" i="200" s="1"/>
  <c r="I47" i="200"/>
  <c r="I23" i="199"/>
  <c r="I34" i="199" s="1"/>
  <c r="I40" i="199"/>
  <c r="I37" i="199"/>
  <c r="I41" i="199"/>
  <c r="I38" i="199"/>
  <c r="I42" i="199"/>
  <c r="I39" i="199"/>
  <c r="I23" i="198"/>
  <c r="J23" i="198" s="1"/>
  <c r="C23" i="198" s="1"/>
  <c r="I34" i="198"/>
  <c r="I40" i="198"/>
  <c r="I37" i="198"/>
  <c r="I41" i="198"/>
  <c r="I38" i="198"/>
  <c r="I23" i="196"/>
  <c r="I34" i="196" s="1"/>
  <c r="I47" i="196" s="1"/>
  <c r="I40" i="196"/>
  <c r="I37" i="196"/>
  <c r="I41" i="196"/>
  <c r="I38" i="196"/>
  <c r="I42" i="196"/>
  <c r="I39" i="196"/>
  <c r="I23" i="195"/>
  <c r="J23" i="195" s="1"/>
  <c r="C23" i="195" s="1"/>
  <c r="I40" i="195"/>
  <c r="I39" i="195"/>
  <c r="I23" i="194"/>
  <c r="J23" i="194" s="1"/>
  <c r="C23" i="194" s="1"/>
  <c r="I40" i="194"/>
  <c r="I37" i="194"/>
  <c r="I41" i="194"/>
  <c r="I38" i="194"/>
  <c r="I42" i="194"/>
  <c r="I39" i="194"/>
  <c r="I23" i="193"/>
  <c r="I34" i="193" s="1"/>
  <c r="I40" i="193"/>
  <c r="I39" i="193"/>
  <c r="I62" i="192"/>
  <c r="I61" i="192"/>
  <c r="I60" i="192"/>
  <c r="I57" i="192"/>
  <c r="I56" i="192"/>
  <c r="I55" i="192"/>
  <c r="I54" i="192"/>
  <c r="I53" i="192"/>
  <c r="I52" i="192"/>
  <c r="I51" i="192"/>
  <c r="I50" i="192"/>
  <c r="I42" i="192"/>
  <c r="I36" i="192"/>
  <c r="I43" i="192" s="1"/>
  <c r="I33" i="192"/>
  <c r="I32" i="192"/>
  <c r="I31" i="192"/>
  <c r="I30" i="192"/>
  <c r="I29" i="192"/>
  <c r="I28" i="192"/>
  <c r="I27" i="192"/>
  <c r="I26" i="192"/>
  <c r="I19" i="192"/>
  <c r="I18" i="192"/>
  <c r="I17" i="192"/>
  <c r="I16" i="192"/>
  <c r="E5" i="192"/>
  <c r="D5" i="192"/>
  <c r="C5" i="192"/>
  <c r="B5" i="192"/>
  <c r="I62" i="191"/>
  <c r="I61" i="191"/>
  <c r="I60" i="191"/>
  <c r="I57" i="191"/>
  <c r="I56" i="191"/>
  <c r="I55" i="191"/>
  <c r="I54" i="191"/>
  <c r="I53" i="191"/>
  <c r="I52" i="191"/>
  <c r="I51" i="191"/>
  <c r="I50" i="191"/>
  <c r="I36" i="191"/>
  <c r="I43" i="191" s="1"/>
  <c r="I33" i="191"/>
  <c r="I32" i="191"/>
  <c r="I31" i="191"/>
  <c r="I30" i="191"/>
  <c r="I29" i="191"/>
  <c r="I28" i="191"/>
  <c r="I27" i="191"/>
  <c r="I26" i="191"/>
  <c r="I19" i="191"/>
  <c r="I18" i="191"/>
  <c r="I17" i="191"/>
  <c r="I16" i="191"/>
  <c r="E5" i="191"/>
  <c r="D5" i="191"/>
  <c r="C5" i="191"/>
  <c r="B5" i="191"/>
  <c r="I62" i="190"/>
  <c r="I61" i="190"/>
  <c r="I60" i="190"/>
  <c r="I57" i="190"/>
  <c r="I56" i="190"/>
  <c r="I55" i="190"/>
  <c r="I54" i="190"/>
  <c r="I53" i="190"/>
  <c r="I52" i="190"/>
  <c r="I51" i="190"/>
  <c r="I50" i="190"/>
  <c r="I36" i="190"/>
  <c r="I43" i="190" s="1"/>
  <c r="I33" i="190"/>
  <c r="I32" i="190"/>
  <c r="I31" i="190"/>
  <c r="I30" i="190"/>
  <c r="I29" i="190"/>
  <c r="I28" i="190"/>
  <c r="I27" i="190"/>
  <c r="I26" i="190"/>
  <c r="I19" i="190"/>
  <c r="I18" i="190"/>
  <c r="I17" i="190"/>
  <c r="I16" i="190"/>
  <c r="E5" i="190"/>
  <c r="D5" i="190"/>
  <c r="C5" i="190"/>
  <c r="B5" i="190"/>
  <c r="I62" i="189"/>
  <c r="I61" i="189"/>
  <c r="I60" i="189"/>
  <c r="I57" i="189"/>
  <c r="I56" i="189"/>
  <c r="I55" i="189"/>
  <c r="I54" i="189"/>
  <c r="I53" i="189"/>
  <c r="I52" i="189"/>
  <c r="I51" i="189"/>
  <c r="I50" i="189"/>
  <c r="I43" i="189"/>
  <c r="I39" i="189"/>
  <c r="I38" i="189"/>
  <c r="I36" i="189"/>
  <c r="I40" i="189" s="1"/>
  <c r="I33" i="189"/>
  <c r="I32" i="189"/>
  <c r="I31" i="189"/>
  <c r="I30" i="189"/>
  <c r="I29" i="189"/>
  <c r="I28" i="189"/>
  <c r="I27" i="189"/>
  <c r="I26" i="189"/>
  <c r="I19" i="189"/>
  <c r="I18" i="189"/>
  <c r="I17" i="189"/>
  <c r="I16" i="189"/>
  <c r="E5" i="189"/>
  <c r="D5" i="189"/>
  <c r="C5" i="189"/>
  <c r="B5" i="189"/>
  <c r="I62" i="188"/>
  <c r="I61" i="188"/>
  <c r="I60" i="188"/>
  <c r="I57" i="188"/>
  <c r="I56" i="188"/>
  <c r="I55" i="188"/>
  <c r="I54" i="188"/>
  <c r="I53" i="188"/>
  <c r="I52" i="188"/>
  <c r="I51" i="188"/>
  <c r="I50" i="188"/>
  <c r="I36" i="188"/>
  <c r="I40" i="188" s="1"/>
  <c r="I33" i="188"/>
  <c r="I32" i="188"/>
  <c r="I31" i="188"/>
  <c r="I30" i="188"/>
  <c r="I29" i="188"/>
  <c r="I28" i="188"/>
  <c r="I27" i="188"/>
  <c r="I26" i="188"/>
  <c r="I19" i="188"/>
  <c r="I18" i="188"/>
  <c r="I17" i="188"/>
  <c r="I16" i="188"/>
  <c r="E5" i="188"/>
  <c r="D5" i="188"/>
  <c r="C5" i="188"/>
  <c r="B5" i="188"/>
  <c r="I23" i="190" l="1"/>
  <c r="I34" i="195"/>
  <c r="I66" i="195" s="1"/>
  <c r="J66" i="195" s="1"/>
  <c r="C66" i="195" s="1"/>
  <c r="I38" i="190"/>
  <c r="I23" i="188"/>
  <c r="I34" i="188" s="1"/>
  <c r="I23" i="189"/>
  <c r="I34" i="189" s="1"/>
  <c r="I41" i="189"/>
  <c r="I42" i="190"/>
  <c r="I23" i="192"/>
  <c r="J23" i="192" s="1"/>
  <c r="C23" i="192" s="1"/>
  <c r="J23" i="193"/>
  <c r="C23" i="193" s="1"/>
  <c r="J23" i="199"/>
  <c r="C23" i="199" s="1"/>
  <c r="I37" i="189"/>
  <c r="I42" i="189"/>
  <c r="I38" i="192"/>
  <c r="I34" i="194"/>
  <c r="I47" i="194" s="1"/>
  <c r="J47" i="194" s="1"/>
  <c r="C47" i="194" s="1"/>
  <c r="J23" i="196"/>
  <c r="C23" i="196" s="1"/>
  <c r="J47" i="200"/>
  <c r="C47" i="200" s="1"/>
  <c r="I58" i="200"/>
  <c r="J58" i="200" s="1"/>
  <c r="C58" i="200" s="1"/>
  <c r="J34" i="199"/>
  <c r="C34" i="199" s="1"/>
  <c r="I66" i="199"/>
  <c r="J66" i="199" s="1"/>
  <c r="C66" i="199" s="1"/>
  <c r="I47" i="199"/>
  <c r="J34" i="198"/>
  <c r="C34" i="198" s="1"/>
  <c r="I66" i="198"/>
  <c r="J66" i="198" s="1"/>
  <c r="C66" i="198" s="1"/>
  <c r="I47" i="198"/>
  <c r="J47" i="196"/>
  <c r="C47" i="196" s="1"/>
  <c r="I58" i="196"/>
  <c r="J58" i="196" s="1"/>
  <c r="C58" i="196" s="1"/>
  <c r="J34" i="196"/>
  <c r="C34" i="196" s="1"/>
  <c r="I66" i="196"/>
  <c r="J66" i="196" s="1"/>
  <c r="C66" i="196" s="1"/>
  <c r="I47" i="195"/>
  <c r="J34" i="193"/>
  <c r="C34" i="193" s="1"/>
  <c r="I66" i="193"/>
  <c r="J66" i="193" s="1"/>
  <c r="C66" i="193" s="1"/>
  <c r="I47" i="193"/>
  <c r="I23" i="191"/>
  <c r="J23" i="191" s="1"/>
  <c r="C23" i="191" s="1"/>
  <c r="I40" i="192"/>
  <c r="I37" i="192"/>
  <c r="I41" i="192"/>
  <c r="I39" i="192"/>
  <c r="I40" i="191"/>
  <c r="I37" i="191"/>
  <c r="I41" i="191"/>
  <c r="I38" i="191"/>
  <c r="I42" i="191"/>
  <c r="I39" i="191"/>
  <c r="I34" i="190"/>
  <c r="J23" i="190"/>
  <c r="C23" i="190" s="1"/>
  <c r="I40" i="190"/>
  <c r="I37" i="190"/>
  <c r="I41" i="190"/>
  <c r="I47" i="190"/>
  <c r="I39" i="190"/>
  <c r="I37" i="188"/>
  <c r="I38" i="188"/>
  <c r="I43" i="188"/>
  <c r="I39" i="188"/>
  <c r="I41" i="188"/>
  <c r="I42" i="188"/>
  <c r="I62" i="187"/>
  <c r="I61" i="187"/>
  <c r="I60" i="187"/>
  <c r="I57" i="187"/>
  <c r="I56" i="187"/>
  <c r="I55" i="187"/>
  <c r="I54" i="187"/>
  <c r="I53" i="187"/>
  <c r="I52" i="187"/>
  <c r="I51" i="187"/>
  <c r="I50" i="187"/>
  <c r="I36" i="187"/>
  <c r="I43" i="187" s="1"/>
  <c r="I33" i="187"/>
  <c r="I32" i="187"/>
  <c r="I31" i="187"/>
  <c r="I30" i="187"/>
  <c r="I29" i="187"/>
  <c r="I28" i="187"/>
  <c r="I27" i="187"/>
  <c r="I26" i="187"/>
  <c r="I19" i="187"/>
  <c r="I18" i="187"/>
  <c r="I17" i="187"/>
  <c r="I16" i="187"/>
  <c r="E5" i="187"/>
  <c r="D5" i="187"/>
  <c r="C5" i="187"/>
  <c r="B5" i="187"/>
  <c r="I34" i="191" l="1"/>
  <c r="I47" i="191" s="1"/>
  <c r="J34" i="195"/>
  <c r="C34" i="195" s="1"/>
  <c r="I58" i="194"/>
  <c r="J58" i="194" s="1"/>
  <c r="C58" i="194" s="1"/>
  <c r="I66" i="194"/>
  <c r="J66" i="194" s="1"/>
  <c r="C66" i="194" s="1"/>
  <c r="J34" i="194"/>
  <c r="C34" i="194" s="1"/>
  <c r="I34" i="192"/>
  <c r="I47" i="192" s="1"/>
  <c r="J23" i="189"/>
  <c r="C23" i="189" s="1"/>
  <c r="J23" i="188"/>
  <c r="C23" i="188" s="1"/>
  <c r="I38" i="187"/>
  <c r="I41" i="187"/>
  <c r="I42" i="187"/>
  <c r="I37" i="187"/>
  <c r="J47" i="199"/>
  <c r="C47" i="199" s="1"/>
  <c r="I58" i="199"/>
  <c r="J58" i="199" s="1"/>
  <c r="C58" i="199" s="1"/>
  <c r="J47" i="198"/>
  <c r="C47" i="198" s="1"/>
  <c r="I58" i="198"/>
  <c r="J58" i="198" s="1"/>
  <c r="C58" i="198" s="1"/>
  <c r="J47" i="195"/>
  <c r="C47" i="195" s="1"/>
  <c r="I58" i="195"/>
  <c r="J58" i="195" s="1"/>
  <c r="C58" i="195" s="1"/>
  <c r="J47" i="193"/>
  <c r="C47" i="193" s="1"/>
  <c r="I58" i="193"/>
  <c r="J58" i="193" s="1"/>
  <c r="C58" i="193" s="1"/>
  <c r="J47" i="192"/>
  <c r="C47" i="192" s="1"/>
  <c r="I58" i="192"/>
  <c r="J58" i="192" s="1"/>
  <c r="C58" i="192" s="1"/>
  <c r="J34" i="192"/>
  <c r="C34" i="192" s="1"/>
  <c r="J47" i="191"/>
  <c r="C47" i="191" s="1"/>
  <c r="I58" i="191"/>
  <c r="J58" i="191" s="1"/>
  <c r="C58" i="191" s="1"/>
  <c r="I66" i="191"/>
  <c r="J66" i="191" s="1"/>
  <c r="C66" i="191" s="1"/>
  <c r="J47" i="190"/>
  <c r="C47" i="190" s="1"/>
  <c r="I58" i="190"/>
  <c r="J58" i="190" s="1"/>
  <c r="C58" i="190" s="1"/>
  <c r="J34" i="190"/>
  <c r="C34" i="190" s="1"/>
  <c r="I66" i="190"/>
  <c r="J66" i="190" s="1"/>
  <c r="C66" i="190" s="1"/>
  <c r="J34" i="189"/>
  <c r="C34" i="189" s="1"/>
  <c r="I66" i="189"/>
  <c r="J66" i="189" s="1"/>
  <c r="C66" i="189" s="1"/>
  <c r="I47" i="189"/>
  <c r="J34" i="188"/>
  <c r="C34" i="188" s="1"/>
  <c r="I66" i="188"/>
  <c r="J66" i="188" s="1"/>
  <c r="C66" i="188" s="1"/>
  <c r="I47" i="188"/>
  <c r="I23" i="187"/>
  <c r="I34" i="187"/>
  <c r="J23" i="187"/>
  <c r="C23" i="187" s="1"/>
  <c r="I40" i="187"/>
  <c r="I39" i="187"/>
  <c r="I62" i="186"/>
  <c r="I61" i="186"/>
  <c r="I60" i="186"/>
  <c r="I57" i="186"/>
  <c r="I56" i="186"/>
  <c r="I55" i="186"/>
  <c r="I54" i="186"/>
  <c r="I53" i="186"/>
  <c r="I52" i="186"/>
  <c r="I51" i="186"/>
  <c r="I50" i="186"/>
  <c r="I36" i="186"/>
  <c r="I43" i="186" s="1"/>
  <c r="I33" i="186"/>
  <c r="I32" i="186"/>
  <c r="I31" i="186"/>
  <c r="I30" i="186"/>
  <c r="I29" i="186"/>
  <c r="I28" i="186"/>
  <c r="I27" i="186"/>
  <c r="I26" i="186"/>
  <c r="I19" i="186"/>
  <c r="I18" i="186"/>
  <c r="I17" i="186"/>
  <c r="I16" i="186"/>
  <c r="E5" i="186"/>
  <c r="D5" i="186"/>
  <c r="C5" i="186"/>
  <c r="B5" i="186"/>
  <c r="I62" i="185"/>
  <c r="I61" i="185"/>
  <c r="I60" i="185"/>
  <c r="I57" i="185"/>
  <c r="I56" i="185"/>
  <c r="I55" i="185"/>
  <c r="I54" i="185"/>
  <c r="I53" i="185"/>
  <c r="I52" i="185"/>
  <c r="I51" i="185"/>
  <c r="I50" i="185"/>
  <c r="I36" i="185"/>
  <c r="I43" i="185" s="1"/>
  <c r="I33" i="185"/>
  <c r="I32" i="185"/>
  <c r="I31" i="185"/>
  <c r="I30" i="185"/>
  <c r="I29" i="185"/>
  <c r="I28" i="185"/>
  <c r="I27" i="185"/>
  <c r="I26" i="185"/>
  <c r="I19" i="185"/>
  <c r="I18" i="185"/>
  <c r="I17" i="185"/>
  <c r="I16" i="185"/>
  <c r="E5" i="185"/>
  <c r="D5" i="185"/>
  <c r="C5" i="185"/>
  <c r="B5" i="185"/>
  <c r="I62" i="184"/>
  <c r="I61" i="184"/>
  <c r="I60" i="184"/>
  <c r="I57" i="184"/>
  <c r="I56" i="184"/>
  <c r="I55" i="184"/>
  <c r="I54" i="184"/>
  <c r="I53" i="184"/>
  <c r="I52" i="184"/>
  <c r="I51" i="184"/>
  <c r="I50" i="184"/>
  <c r="I36" i="184"/>
  <c r="I43" i="184" s="1"/>
  <c r="I33" i="184"/>
  <c r="I32" i="184"/>
  <c r="I31" i="184"/>
  <c r="I30" i="184"/>
  <c r="I29" i="184"/>
  <c r="I28" i="184"/>
  <c r="I27" i="184"/>
  <c r="I26" i="184"/>
  <c r="I19" i="184"/>
  <c r="I18" i="184"/>
  <c r="I17" i="184"/>
  <c r="I16" i="184"/>
  <c r="E5" i="184"/>
  <c r="D5" i="184"/>
  <c r="C5" i="184"/>
  <c r="B5" i="184"/>
  <c r="J34" i="191" l="1"/>
  <c r="C34" i="191" s="1"/>
  <c r="I66" i="192"/>
  <c r="J66" i="192" s="1"/>
  <c r="C66" i="192" s="1"/>
  <c r="I23" i="184"/>
  <c r="I23" i="185"/>
  <c r="J23" i="185" s="1"/>
  <c r="C23" i="185" s="1"/>
  <c r="I23" i="186"/>
  <c r="J47" i="189"/>
  <c r="C47" i="189" s="1"/>
  <c r="I58" i="189"/>
  <c r="J58" i="189" s="1"/>
  <c r="C58" i="189" s="1"/>
  <c r="J47" i="188"/>
  <c r="C47" i="188" s="1"/>
  <c r="I58" i="188"/>
  <c r="J58" i="188" s="1"/>
  <c r="C58" i="188" s="1"/>
  <c r="J34" i="187"/>
  <c r="C34" i="187" s="1"/>
  <c r="I66" i="187"/>
  <c r="J66" i="187" s="1"/>
  <c r="C66" i="187" s="1"/>
  <c r="I47" i="187"/>
  <c r="I34" i="186"/>
  <c r="J23" i="186"/>
  <c r="C23" i="186" s="1"/>
  <c r="I40" i="186"/>
  <c r="I37" i="186"/>
  <c r="I41" i="186"/>
  <c r="I47" i="186"/>
  <c r="I38" i="186"/>
  <c r="I42" i="186"/>
  <c r="I39" i="186"/>
  <c r="I40" i="185"/>
  <c r="I37" i="185"/>
  <c r="I41" i="185"/>
  <c r="I38" i="185"/>
  <c r="I42" i="185"/>
  <c r="I39" i="185"/>
  <c r="I34" i="184"/>
  <c r="J23" i="184"/>
  <c r="C23" i="184" s="1"/>
  <c r="I40" i="184"/>
  <c r="I37" i="184"/>
  <c r="I41" i="184"/>
  <c r="I47" i="184"/>
  <c r="I38" i="184"/>
  <c r="I42" i="184"/>
  <c r="I39" i="184"/>
  <c r="I62" i="183"/>
  <c r="I61" i="183"/>
  <c r="I60" i="183"/>
  <c r="I57" i="183"/>
  <c r="I56" i="183"/>
  <c r="I55" i="183"/>
  <c r="I54" i="183"/>
  <c r="I53" i="183"/>
  <c r="I52" i="183"/>
  <c r="I51" i="183"/>
  <c r="I50" i="183"/>
  <c r="I36" i="183"/>
  <c r="I43" i="183" s="1"/>
  <c r="I33" i="183"/>
  <c r="I32" i="183"/>
  <c r="I31" i="183"/>
  <c r="I30" i="183"/>
  <c r="I29" i="183"/>
  <c r="I28" i="183"/>
  <c r="I27" i="183"/>
  <c r="I26" i="183"/>
  <c r="I19" i="183"/>
  <c r="I18" i="183"/>
  <c r="I17" i="183"/>
  <c r="I16" i="183"/>
  <c r="E5" i="183"/>
  <c r="D5" i="183"/>
  <c r="C5" i="183"/>
  <c r="B5" i="183"/>
  <c r="I62" i="182"/>
  <c r="I61" i="182"/>
  <c r="I60" i="182"/>
  <c r="I57" i="182"/>
  <c r="I56" i="182"/>
  <c r="I55" i="182"/>
  <c r="I54" i="182"/>
  <c r="I53" i="182"/>
  <c r="I52" i="182"/>
  <c r="I51" i="182"/>
  <c r="I50" i="182"/>
  <c r="I42" i="182"/>
  <c r="I37" i="182"/>
  <c r="I36" i="182"/>
  <c r="I40" i="182" s="1"/>
  <c r="I33" i="182"/>
  <c r="I32" i="182"/>
  <c r="I31" i="182"/>
  <c r="I30" i="182"/>
  <c r="I29" i="182"/>
  <c r="I28" i="182"/>
  <c r="I27" i="182"/>
  <c r="I26" i="182"/>
  <c r="I19" i="182"/>
  <c r="I18" i="182"/>
  <c r="I17" i="182"/>
  <c r="I16" i="182"/>
  <c r="E5" i="182"/>
  <c r="D5" i="182"/>
  <c r="C5" i="182"/>
  <c r="B5" i="182"/>
  <c r="I62" i="181"/>
  <c r="I61" i="181"/>
  <c r="I60" i="181"/>
  <c r="I57" i="181"/>
  <c r="I56" i="181"/>
  <c r="I55" i="181"/>
  <c r="I54" i="181"/>
  <c r="I53" i="181"/>
  <c r="I52" i="181"/>
  <c r="I51" i="181"/>
  <c r="I50" i="181"/>
  <c r="I37" i="181"/>
  <c r="I36" i="181"/>
  <c r="I43" i="181" s="1"/>
  <c r="I33" i="181"/>
  <c r="I32" i="181"/>
  <c r="I31" i="181"/>
  <c r="I30" i="181"/>
  <c r="I29" i="181"/>
  <c r="I28" i="181"/>
  <c r="I27" i="181"/>
  <c r="I26" i="181"/>
  <c r="I19" i="181"/>
  <c r="I18" i="181"/>
  <c r="I17" i="181"/>
  <c r="I16" i="181"/>
  <c r="E5" i="181"/>
  <c r="D5" i="181"/>
  <c r="C5" i="181"/>
  <c r="B5" i="181"/>
  <c r="I62" i="180"/>
  <c r="I61" i="180"/>
  <c r="I60" i="180"/>
  <c r="I57" i="180"/>
  <c r="I56" i="180"/>
  <c r="I55" i="180"/>
  <c r="I54" i="180"/>
  <c r="I53" i="180"/>
  <c r="I52" i="180"/>
  <c r="I51" i="180"/>
  <c r="I50" i="180"/>
  <c r="I36" i="180"/>
  <c r="I43" i="180" s="1"/>
  <c r="I33" i="180"/>
  <c r="I32" i="180"/>
  <c r="I31" i="180"/>
  <c r="I30" i="180"/>
  <c r="I29" i="180"/>
  <c r="I28" i="180"/>
  <c r="I27" i="180"/>
  <c r="I26" i="180"/>
  <c r="I19" i="180"/>
  <c r="I18" i="180"/>
  <c r="I17" i="180"/>
  <c r="I16" i="180"/>
  <c r="E5" i="180"/>
  <c r="D5" i="180"/>
  <c r="C5" i="180"/>
  <c r="B5" i="180"/>
  <c r="I62" i="179"/>
  <c r="I61" i="179"/>
  <c r="I60" i="179"/>
  <c r="I57" i="179"/>
  <c r="I56" i="179"/>
  <c r="I55" i="179"/>
  <c r="I54" i="179"/>
  <c r="I53" i="179"/>
  <c r="I52" i="179"/>
  <c r="I51" i="179"/>
  <c r="I50" i="179"/>
  <c r="I36" i="179"/>
  <c r="I43" i="179" s="1"/>
  <c r="I33" i="179"/>
  <c r="I32" i="179"/>
  <c r="I31" i="179"/>
  <c r="I30" i="179"/>
  <c r="I29" i="179"/>
  <c r="I28" i="179"/>
  <c r="I27" i="179"/>
  <c r="I26" i="179"/>
  <c r="I19" i="179"/>
  <c r="I18" i="179"/>
  <c r="I17" i="179"/>
  <c r="I16" i="179"/>
  <c r="E5" i="179"/>
  <c r="D5" i="179"/>
  <c r="C5" i="179"/>
  <c r="B5" i="179"/>
  <c r="I62" i="178"/>
  <c r="I61" i="178"/>
  <c r="I60" i="178"/>
  <c r="I57" i="178"/>
  <c r="I56" i="178"/>
  <c r="I55" i="178"/>
  <c r="I54" i="178"/>
  <c r="I53" i="178"/>
  <c r="I52" i="178"/>
  <c r="I51" i="178"/>
  <c r="I50" i="178"/>
  <c r="I36" i="178"/>
  <c r="I43" i="178" s="1"/>
  <c r="I33" i="178"/>
  <c r="I32" i="178"/>
  <c r="I31" i="178"/>
  <c r="I30" i="178"/>
  <c r="I29" i="178"/>
  <c r="I28" i="178"/>
  <c r="I27" i="178"/>
  <c r="I26" i="178"/>
  <c r="I19" i="178"/>
  <c r="I18" i="178"/>
  <c r="I17" i="178"/>
  <c r="I16" i="178"/>
  <c r="E5" i="178"/>
  <c r="D5" i="178"/>
  <c r="C5" i="178"/>
  <c r="B5" i="178"/>
  <c r="I62" i="177"/>
  <c r="I61" i="177"/>
  <c r="I60" i="177"/>
  <c r="I57" i="177"/>
  <c r="I56" i="177"/>
  <c r="I55" i="177"/>
  <c r="I54" i="177"/>
  <c r="I53" i="177"/>
  <c r="I52" i="177"/>
  <c r="I51" i="177"/>
  <c r="I50" i="177"/>
  <c r="I38" i="177"/>
  <c r="I36" i="177"/>
  <c r="I43" i="177" s="1"/>
  <c r="I33" i="177"/>
  <c r="I32" i="177"/>
  <c r="I31" i="177"/>
  <c r="I30" i="177"/>
  <c r="I29" i="177"/>
  <c r="I28" i="177"/>
  <c r="I27" i="177"/>
  <c r="I26" i="177"/>
  <c r="I19" i="177"/>
  <c r="I18" i="177"/>
  <c r="I17" i="177"/>
  <c r="I16" i="177"/>
  <c r="E5" i="177"/>
  <c r="D5" i="177"/>
  <c r="C5" i="177"/>
  <c r="B5" i="177"/>
  <c r="I62" i="175"/>
  <c r="I61" i="175"/>
  <c r="I60" i="175"/>
  <c r="I57" i="175"/>
  <c r="I56" i="175"/>
  <c r="I55" i="175"/>
  <c r="I54" i="175"/>
  <c r="I53" i="175"/>
  <c r="I52" i="175"/>
  <c r="I51" i="175"/>
  <c r="I50" i="175"/>
  <c r="I36" i="175"/>
  <c r="I43" i="175" s="1"/>
  <c r="I33" i="175"/>
  <c r="I32" i="175"/>
  <c r="I31" i="175"/>
  <c r="I30" i="175"/>
  <c r="I29" i="175"/>
  <c r="I28" i="175"/>
  <c r="I27" i="175"/>
  <c r="I26" i="175"/>
  <c r="I19" i="175"/>
  <c r="I18" i="175"/>
  <c r="I17" i="175"/>
  <c r="I16" i="175"/>
  <c r="E5" i="175"/>
  <c r="D5" i="175"/>
  <c r="C5" i="175"/>
  <c r="B5" i="175"/>
  <c r="I38" i="175" l="1"/>
  <c r="I38" i="180"/>
  <c r="I41" i="181"/>
  <c r="I39" i="182"/>
  <c r="I34" i="185"/>
  <c r="I47" i="185" s="1"/>
  <c r="I42" i="175"/>
  <c r="I23" i="177"/>
  <c r="I42" i="180"/>
  <c r="I23" i="181"/>
  <c r="I42" i="181"/>
  <c r="I23" i="182"/>
  <c r="I41" i="182"/>
  <c r="I23" i="175"/>
  <c r="I42" i="177"/>
  <c r="I23" i="178"/>
  <c r="I23" i="180"/>
  <c r="J23" i="180" s="1"/>
  <c r="C23" i="180" s="1"/>
  <c r="I38" i="181"/>
  <c r="I38" i="182"/>
  <c r="I43" i="182"/>
  <c r="I23" i="183"/>
  <c r="J23" i="183" s="1"/>
  <c r="C23" i="183" s="1"/>
  <c r="J47" i="187"/>
  <c r="C47" i="187" s="1"/>
  <c r="I58" i="187"/>
  <c r="J58" i="187" s="1"/>
  <c r="C58" i="187" s="1"/>
  <c r="J47" i="186"/>
  <c r="C47" i="186" s="1"/>
  <c r="I58" i="186"/>
  <c r="J58" i="186" s="1"/>
  <c r="C58" i="186" s="1"/>
  <c r="J34" i="186"/>
  <c r="C34" i="186" s="1"/>
  <c r="I66" i="186"/>
  <c r="J66" i="186" s="1"/>
  <c r="C66" i="186" s="1"/>
  <c r="J47" i="185"/>
  <c r="C47" i="185" s="1"/>
  <c r="I58" i="185"/>
  <c r="J58" i="185" s="1"/>
  <c r="C58" i="185" s="1"/>
  <c r="J34" i="185"/>
  <c r="C34" i="185" s="1"/>
  <c r="I66" i="185"/>
  <c r="J66" i="185" s="1"/>
  <c r="C66" i="185" s="1"/>
  <c r="J34" i="184"/>
  <c r="C34" i="184" s="1"/>
  <c r="I66" i="184"/>
  <c r="J66" i="184" s="1"/>
  <c r="C66" i="184" s="1"/>
  <c r="J47" i="184"/>
  <c r="C47" i="184" s="1"/>
  <c r="I58" i="184"/>
  <c r="J58" i="184" s="1"/>
  <c r="C58" i="184" s="1"/>
  <c r="I40" i="183"/>
  <c r="I37" i="183"/>
  <c r="I41" i="183"/>
  <c r="I38" i="183"/>
  <c r="I42" i="183"/>
  <c r="I39" i="183"/>
  <c r="I23" i="179"/>
  <c r="J23" i="179" s="1"/>
  <c r="C23" i="179" s="1"/>
  <c r="I34" i="182"/>
  <c r="J23" i="182"/>
  <c r="C23" i="182" s="1"/>
  <c r="I34" i="181"/>
  <c r="J23" i="181"/>
  <c r="C23" i="181" s="1"/>
  <c r="I40" i="181"/>
  <c r="I39" i="181"/>
  <c r="I40" i="180"/>
  <c r="I37" i="180"/>
  <c r="I41" i="180"/>
  <c r="I39" i="180"/>
  <c r="I34" i="179"/>
  <c r="I47" i="179" s="1"/>
  <c r="I40" i="179"/>
  <c r="I37" i="179"/>
  <c r="I41" i="179"/>
  <c r="I38" i="179"/>
  <c r="I42" i="179"/>
  <c r="I39" i="179"/>
  <c r="I34" i="178"/>
  <c r="J23" i="178"/>
  <c r="C23" i="178" s="1"/>
  <c r="I40" i="178"/>
  <c r="I37" i="178"/>
  <c r="I41" i="178"/>
  <c r="I47" i="178"/>
  <c r="I38" i="178"/>
  <c r="I42" i="178"/>
  <c r="I39" i="178"/>
  <c r="I34" i="177"/>
  <c r="I47" i="177" s="1"/>
  <c r="J23" i="177"/>
  <c r="C23" i="177" s="1"/>
  <c r="I40" i="177"/>
  <c r="I37" i="177"/>
  <c r="I41" i="177"/>
  <c r="I39" i="177"/>
  <c r="I34" i="175"/>
  <c r="J23" i="175"/>
  <c r="C23" i="175" s="1"/>
  <c r="I40" i="175"/>
  <c r="I37" i="175"/>
  <c r="I41" i="175"/>
  <c r="I47" i="175"/>
  <c r="I39" i="175"/>
  <c r="I34" i="180" l="1"/>
  <c r="I47" i="180" s="1"/>
  <c r="I58" i="180" s="1"/>
  <c r="J58" i="180" s="1"/>
  <c r="C58" i="180" s="1"/>
  <c r="I34" i="183"/>
  <c r="I47" i="183" s="1"/>
  <c r="J47" i="183" s="1"/>
  <c r="C47" i="183" s="1"/>
  <c r="J34" i="183"/>
  <c r="C34" i="183" s="1"/>
  <c r="I66" i="183"/>
  <c r="J66" i="183" s="1"/>
  <c r="C66" i="183" s="1"/>
  <c r="J34" i="182"/>
  <c r="C34" i="182" s="1"/>
  <c r="I66" i="182"/>
  <c r="J66" i="182" s="1"/>
  <c r="C66" i="182" s="1"/>
  <c r="I47" i="182"/>
  <c r="J34" i="181"/>
  <c r="C34" i="181" s="1"/>
  <c r="I66" i="181"/>
  <c r="J66" i="181" s="1"/>
  <c r="C66" i="181" s="1"/>
  <c r="I47" i="181"/>
  <c r="J34" i="180"/>
  <c r="C34" i="180" s="1"/>
  <c r="I66" i="180"/>
  <c r="J66" i="180" s="1"/>
  <c r="C66" i="180" s="1"/>
  <c r="J47" i="180"/>
  <c r="C47" i="180" s="1"/>
  <c r="J47" i="179"/>
  <c r="C47" i="179" s="1"/>
  <c r="I58" i="179"/>
  <c r="J58" i="179" s="1"/>
  <c r="C58" i="179" s="1"/>
  <c r="J34" i="179"/>
  <c r="C34" i="179" s="1"/>
  <c r="I66" i="179"/>
  <c r="J66" i="179" s="1"/>
  <c r="C66" i="179" s="1"/>
  <c r="J47" i="178"/>
  <c r="C47" i="178" s="1"/>
  <c r="I58" i="178"/>
  <c r="J58" i="178" s="1"/>
  <c r="C58" i="178" s="1"/>
  <c r="J34" i="178"/>
  <c r="C34" i="178" s="1"/>
  <c r="I66" i="178"/>
  <c r="J66" i="178" s="1"/>
  <c r="C66" i="178" s="1"/>
  <c r="J47" i="177"/>
  <c r="C47" i="177" s="1"/>
  <c r="I58" i="177"/>
  <c r="J58" i="177" s="1"/>
  <c r="C58" i="177" s="1"/>
  <c r="J34" i="177"/>
  <c r="C34" i="177" s="1"/>
  <c r="I66" i="177"/>
  <c r="J66" i="177" s="1"/>
  <c r="C66" i="177" s="1"/>
  <c r="J47" i="175"/>
  <c r="C47" i="175" s="1"/>
  <c r="I58" i="175"/>
  <c r="J58" i="175" s="1"/>
  <c r="C58" i="175" s="1"/>
  <c r="J34" i="175"/>
  <c r="C34" i="175" s="1"/>
  <c r="I66" i="175"/>
  <c r="J66" i="175" s="1"/>
  <c r="C66" i="175" s="1"/>
  <c r="I62" i="172"/>
  <c r="I61" i="172"/>
  <c r="I60" i="172"/>
  <c r="I57" i="172"/>
  <c r="I56" i="172"/>
  <c r="I55" i="172"/>
  <c r="I54" i="172"/>
  <c r="I53" i="172"/>
  <c r="I52" i="172"/>
  <c r="I51" i="172"/>
  <c r="I50" i="172"/>
  <c r="I43" i="172"/>
  <c r="I38" i="172"/>
  <c r="I36" i="172"/>
  <c r="I40" i="172" s="1"/>
  <c r="I33" i="172"/>
  <c r="I32" i="172"/>
  <c r="I31" i="172"/>
  <c r="I30" i="172"/>
  <c r="I29" i="172"/>
  <c r="I28" i="172"/>
  <c r="I27" i="172"/>
  <c r="I26" i="172"/>
  <c r="I19" i="172"/>
  <c r="I18" i="172"/>
  <c r="I17" i="172"/>
  <c r="I16" i="172"/>
  <c r="E5" i="172"/>
  <c r="D5" i="172"/>
  <c r="C5" i="172"/>
  <c r="B5" i="172"/>
  <c r="I62" i="171"/>
  <c r="I61" i="171"/>
  <c r="I60" i="171"/>
  <c r="I57" i="171"/>
  <c r="I56" i="171"/>
  <c r="I55" i="171"/>
  <c r="I54" i="171"/>
  <c r="I53" i="171"/>
  <c r="I52" i="171"/>
  <c r="I51" i="171"/>
  <c r="I50" i="171"/>
  <c r="I36" i="171"/>
  <c r="I40" i="171" s="1"/>
  <c r="I33" i="171"/>
  <c r="I32" i="171"/>
  <c r="I31" i="171"/>
  <c r="I30" i="171"/>
  <c r="I29" i="171"/>
  <c r="I28" i="171"/>
  <c r="I27" i="171"/>
  <c r="I26" i="171"/>
  <c r="I19" i="171"/>
  <c r="I18" i="171"/>
  <c r="I17" i="171"/>
  <c r="I16" i="171"/>
  <c r="E5" i="171"/>
  <c r="D5" i="171"/>
  <c r="C5" i="171"/>
  <c r="B5" i="171"/>
  <c r="I62" i="170"/>
  <c r="I61" i="170"/>
  <c r="I60" i="170"/>
  <c r="I57" i="170"/>
  <c r="I56" i="170"/>
  <c r="I55" i="170"/>
  <c r="I54" i="170"/>
  <c r="I53" i="170"/>
  <c r="I52" i="170"/>
  <c r="I51" i="170"/>
  <c r="I50" i="170"/>
  <c r="I36" i="170"/>
  <c r="I43" i="170" s="1"/>
  <c r="I33" i="170"/>
  <c r="I32" i="170"/>
  <c r="I31" i="170"/>
  <c r="I30" i="170"/>
  <c r="I29" i="170"/>
  <c r="I28" i="170"/>
  <c r="I27" i="170"/>
  <c r="I26" i="170"/>
  <c r="I19" i="170"/>
  <c r="I18" i="170"/>
  <c r="I17" i="170"/>
  <c r="I16" i="170"/>
  <c r="E5" i="170"/>
  <c r="D5" i="170"/>
  <c r="C5" i="170"/>
  <c r="B5" i="170"/>
  <c r="I62" i="169"/>
  <c r="I61" i="169"/>
  <c r="I60" i="169"/>
  <c r="I57" i="169"/>
  <c r="I56" i="169"/>
  <c r="I55" i="169"/>
  <c r="I54" i="169"/>
  <c r="I53" i="169"/>
  <c r="I52" i="169"/>
  <c r="I51" i="169"/>
  <c r="I50" i="169"/>
  <c r="I36" i="169"/>
  <c r="I43" i="169" s="1"/>
  <c r="I33" i="169"/>
  <c r="I32" i="169"/>
  <c r="I31" i="169"/>
  <c r="I30" i="169"/>
  <c r="I29" i="169"/>
  <c r="I28" i="169"/>
  <c r="I27" i="169"/>
  <c r="I26" i="169"/>
  <c r="I19" i="169"/>
  <c r="I18" i="169"/>
  <c r="I17" i="169"/>
  <c r="I16" i="169"/>
  <c r="E5" i="169"/>
  <c r="D5" i="169"/>
  <c r="C5" i="169"/>
  <c r="B5" i="169"/>
  <c r="I62" i="168"/>
  <c r="I61" i="168"/>
  <c r="I60" i="168"/>
  <c r="I57" i="168"/>
  <c r="I56" i="168"/>
  <c r="I55" i="168"/>
  <c r="I54" i="168"/>
  <c r="I53" i="168"/>
  <c r="I52" i="168"/>
  <c r="I51" i="168"/>
  <c r="I50" i="168"/>
  <c r="I36" i="168"/>
  <c r="I43" i="168" s="1"/>
  <c r="I33" i="168"/>
  <c r="I32" i="168"/>
  <c r="I31" i="168"/>
  <c r="I30" i="168"/>
  <c r="I29" i="168"/>
  <c r="I28" i="168"/>
  <c r="I27" i="168"/>
  <c r="I26" i="168"/>
  <c r="I19" i="168"/>
  <c r="I18" i="168"/>
  <c r="I17" i="168"/>
  <c r="I16" i="168"/>
  <c r="E5" i="168"/>
  <c r="D5" i="168"/>
  <c r="C5" i="168"/>
  <c r="B5" i="168"/>
  <c r="I23" i="169" l="1"/>
  <c r="I58" i="183"/>
  <c r="J58" i="183" s="1"/>
  <c r="C58" i="183" s="1"/>
  <c r="I23" i="168"/>
  <c r="I38" i="168"/>
  <c r="I42" i="169"/>
  <c r="I23" i="171"/>
  <c r="I41" i="172"/>
  <c r="I41" i="168"/>
  <c r="I37" i="172"/>
  <c r="I42" i="172"/>
  <c r="I42" i="168"/>
  <c r="I37" i="168"/>
  <c r="I38" i="169"/>
  <c r="I39" i="172"/>
  <c r="J47" i="182"/>
  <c r="C47" i="182" s="1"/>
  <c r="I58" i="182"/>
  <c r="J58" i="182" s="1"/>
  <c r="C58" i="182" s="1"/>
  <c r="J47" i="181"/>
  <c r="C47" i="181" s="1"/>
  <c r="I58" i="181"/>
  <c r="J58" i="181" s="1"/>
  <c r="C58" i="181" s="1"/>
  <c r="I23" i="172"/>
  <c r="I34" i="172" s="1"/>
  <c r="J23" i="172"/>
  <c r="C23" i="172" s="1"/>
  <c r="I41" i="171"/>
  <c r="I37" i="171"/>
  <c r="I42" i="171"/>
  <c r="I38" i="171"/>
  <c r="I43" i="171"/>
  <c r="I39" i="171"/>
  <c r="I34" i="171"/>
  <c r="J23" i="171"/>
  <c r="C23" i="171" s="1"/>
  <c r="I42" i="170"/>
  <c r="I37" i="170"/>
  <c r="I38" i="170"/>
  <c r="I41" i="170"/>
  <c r="I23" i="170"/>
  <c r="J23" i="170" s="1"/>
  <c r="C23" i="170" s="1"/>
  <c r="I40" i="170"/>
  <c r="I39" i="170"/>
  <c r="I34" i="169"/>
  <c r="I47" i="169" s="1"/>
  <c r="J23" i="169"/>
  <c r="C23" i="169" s="1"/>
  <c r="I40" i="169"/>
  <c r="I37" i="169"/>
  <c r="I41" i="169"/>
  <c r="I39" i="169"/>
  <c r="I34" i="168"/>
  <c r="J23" i="168"/>
  <c r="C23" i="168" s="1"/>
  <c r="I40" i="168"/>
  <c r="I39" i="168"/>
  <c r="I62" i="167"/>
  <c r="I61" i="167"/>
  <c r="I60" i="167"/>
  <c r="I57" i="167"/>
  <c r="I56" i="167"/>
  <c r="I55" i="167"/>
  <c r="I54" i="167"/>
  <c r="I53" i="167"/>
  <c r="I52" i="167"/>
  <c r="I51" i="167"/>
  <c r="I50" i="167"/>
  <c r="I36" i="167"/>
  <c r="I43" i="167" s="1"/>
  <c r="I33" i="167"/>
  <c r="I32" i="167"/>
  <c r="I31" i="167"/>
  <c r="I30" i="167"/>
  <c r="I29" i="167"/>
  <c r="I28" i="167"/>
  <c r="I27" i="167"/>
  <c r="I26" i="167"/>
  <c r="I19" i="167"/>
  <c r="I18" i="167"/>
  <c r="I17" i="167"/>
  <c r="I16" i="167"/>
  <c r="I23" i="167" s="1"/>
  <c r="E5" i="167"/>
  <c r="D5" i="167"/>
  <c r="C5" i="167"/>
  <c r="B5" i="167"/>
  <c r="I62" i="165"/>
  <c r="I61" i="165"/>
  <c r="I60" i="165"/>
  <c r="I57" i="165"/>
  <c r="I56" i="165"/>
  <c r="I55" i="165"/>
  <c r="I54" i="165"/>
  <c r="I53" i="165"/>
  <c r="I52" i="165"/>
  <c r="I51" i="165"/>
  <c r="I50" i="165"/>
  <c r="I36" i="165"/>
  <c r="I43" i="165" s="1"/>
  <c r="I33" i="165"/>
  <c r="I32" i="165"/>
  <c r="I31" i="165"/>
  <c r="I30" i="165"/>
  <c r="I29" i="165"/>
  <c r="I28" i="165"/>
  <c r="I27" i="165"/>
  <c r="I26" i="165"/>
  <c r="I19" i="165"/>
  <c r="I18" i="165"/>
  <c r="I17" i="165"/>
  <c r="I16" i="165"/>
  <c r="I23" i="165" s="1"/>
  <c r="E5" i="165"/>
  <c r="D5" i="165"/>
  <c r="C5" i="165"/>
  <c r="B5" i="165"/>
  <c r="I62" i="164"/>
  <c r="I61" i="164"/>
  <c r="I60" i="164"/>
  <c r="I57" i="164"/>
  <c r="I56" i="164"/>
  <c r="I55" i="164"/>
  <c r="I54" i="164"/>
  <c r="I53" i="164"/>
  <c r="I52" i="164"/>
  <c r="I51" i="164"/>
  <c r="I50" i="164"/>
  <c r="I36" i="164"/>
  <c r="I43" i="164" s="1"/>
  <c r="I33" i="164"/>
  <c r="I32" i="164"/>
  <c r="I31" i="164"/>
  <c r="I30" i="164"/>
  <c r="I29" i="164"/>
  <c r="I28" i="164"/>
  <c r="I27" i="164"/>
  <c r="I26" i="164"/>
  <c r="I19" i="164"/>
  <c r="I18" i="164"/>
  <c r="I17" i="164"/>
  <c r="I16" i="164"/>
  <c r="I23" i="164" s="1"/>
  <c r="E5" i="164"/>
  <c r="D5" i="164"/>
  <c r="C5" i="164"/>
  <c r="B5" i="164"/>
  <c r="I38" i="167" l="1"/>
  <c r="I34" i="170"/>
  <c r="I66" i="170" s="1"/>
  <c r="J66" i="170" s="1"/>
  <c r="C66" i="170" s="1"/>
  <c r="I41" i="167"/>
  <c r="I42" i="167"/>
  <c r="I37" i="167"/>
  <c r="J34" i="172"/>
  <c r="C34" i="172" s="1"/>
  <c r="I66" i="172"/>
  <c r="J66" i="172" s="1"/>
  <c r="C66" i="172" s="1"/>
  <c r="I47" i="172"/>
  <c r="J34" i="171"/>
  <c r="C34" i="171" s="1"/>
  <c r="I66" i="171"/>
  <c r="J66" i="171" s="1"/>
  <c r="C66" i="171" s="1"/>
  <c r="I47" i="171"/>
  <c r="I47" i="170"/>
  <c r="J47" i="169"/>
  <c r="C47" i="169" s="1"/>
  <c r="I58" i="169"/>
  <c r="J58" i="169" s="1"/>
  <c r="C58" i="169" s="1"/>
  <c r="J34" i="169"/>
  <c r="C34" i="169" s="1"/>
  <c r="I66" i="169"/>
  <c r="J66" i="169" s="1"/>
  <c r="C66" i="169" s="1"/>
  <c r="J34" i="168"/>
  <c r="C34" i="168" s="1"/>
  <c r="I66" i="168"/>
  <c r="J66" i="168" s="1"/>
  <c r="C66" i="168" s="1"/>
  <c r="I47" i="168"/>
  <c r="I34" i="167"/>
  <c r="J23" i="167"/>
  <c r="C23" i="167" s="1"/>
  <c r="I40" i="167"/>
  <c r="I39" i="167"/>
  <c r="I34" i="165"/>
  <c r="I47" i="165" s="1"/>
  <c r="J23" i="165"/>
  <c r="C23" i="165" s="1"/>
  <c r="I40" i="165"/>
  <c r="I37" i="165"/>
  <c r="I41" i="165"/>
  <c r="I38" i="165"/>
  <c r="I42" i="165"/>
  <c r="I39" i="165"/>
  <c r="I34" i="164"/>
  <c r="I47" i="164" s="1"/>
  <c r="J23" i="164"/>
  <c r="C23" i="164" s="1"/>
  <c r="I40" i="164"/>
  <c r="I37" i="164"/>
  <c r="I41" i="164"/>
  <c r="I38" i="164"/>
  <c r="I42" i="164"/>
  <c r="I39" i="164"/>
  <c r="I62" i="163"/>
  <c r="I61" i="163"/>
  <c r="I60" i="163"/>
  <c r="I57" i="163"/>
  <c r="I56" i="163"/>
  <c r="I55" i="163"/>
  <c r="I54" i="163"/>
  <c r="I53" i="163"/>
  <c r="I52" i="163"/>
  <c r="I51" i="163"/>
  <c r="I50" i="163"/>
  <c r="I36" i="163"/>
  <c r="I43" i="163" s="1"/>
  <c r="I33" i="163"/>
  <c r="I32" i="163"/>
  <c r="I31" i="163"/>
  <c r="I30" i="163"/>
  <c r="I29" i="163"/>
  <c r="I28" i="163"/>
  <c r="I27" i="163"/>
  <c r="I26" i="163"/>
  <c r="I19" i="163"/>
  <c r="I18" i="163"/>
  <c r="I17" i="163"/>
  <c r="I16" i="163"/>
  <c r="E5" i="163"/>
  <c r="D5" i="163"/>
  <c r="C5" i="163"/>
  <c r="B5" i="163"/>
  <c r="I62" i="162"/>
  <c r="I61" i="162"/>
  <c r="I60" i="162"/>
  <c r="I57" i="162"/>
  <c r="I56" i="162"/>
  <c r="I55" i="162"/>
  <c r="I54" i="162"/>
  <c r="I53" i="162"/>
  <c r="I52" i="162"/>
  <c r="I51" i="162"/>
  <c r="I50" i="162"/>
  <c r="I36" i="162"/>
  <c r="I43" i="162" s="1"/>
  <c r="I33" i="162"/>
  <c r="I32" i="162"/>
  <c r="I31" i="162"/>
  <c r="I30" i="162"/>
  <c r="I29" i="162"/>
  <c r="I28" i="162"/>
  <c r="I27" i="162"/>
  <c r="I26" i="162"/>
  <c r="I19" i="162"/>
  <c r="I18" i="162"/>
  <c r="I17" i="162"/>
  <c r="I16" i="162"/>
  <c r="E5" i="162"/>
  <c r="D5" i="162"/>
  <c r="C5" i="162"/>
  <c r="B5" i="162"/>
  <c r="J34" i="170" l="1"/>
  <c r="C34" i="170" s="1"/>
  <c r="I23" i="163"/>
  <c r="J23" i="163" s="1"/>
  <c r="C23" i="163" s="1"/>
  <c r="J47" i="172"/>
  <c r="C47" i="172" s="1"/>
  <c r="I58" i="172"/>
  <c r="J58" i="172" s="1"/>
  <c r="C58" i="172" s="1"/>
  <c r="J47" i="171"/>
  <c r="C47" i="171" s="1"/>
  <c r="I58" i="171"/>
  <c r="J58" i="171" s="1"/>
  <c r="C58" i="171" s="1"/>
  <c r="J47" i="170"/>
  <c r="C47" i="170" s="1"/>
  <c r="I58" i="170"/>
  <c r="J58" i="170" s="1"/>
  <c r="C58" i="170" s="1"/>
  <c r="J47" i="168"/>
  <c r="C47" i="168" s="1"/>
  <c r="I58" i="168"/>
  <c r="J58" i="168" s="1"/>
  <c r="C58" i="168" s="1"/>
  <c r="J34" i="167"/>
  <c r="C34" i="167" s="1"/>
  <c r="I66" i="167"/>
  <c r="J66" i="167" s="1"/>
  <c r="C66" i="167" s="1"/>
  <c r="I47" i="167"/>
  <c r="J47" i="165"/>
  <c r="C47" i="165" s="1"/>
  <c r="I58" i="165"/>
  <c r="J58" i="165" s="1"/>
  <c r="C58" i="165" s="1"/>
  <c r="J34" i="165"/>
  <c r="C34" i="165" s="1"/>
  <c r="I66" i="165"/>
  <c r="J66" i="165" s="1"/>
  <c r="C66" i="165" s="1"/>
  <c r="J34" i="164"/>
  <c r="C34" i="164" s="1"/>
  <c r="I66" i="164"/>
  <c r="J66" i="164" s="1"/>
  <c r="C66" i="164" s="1"/>
  <c r="J47" i="164"/>
  <c r="C47" i="164" s="1"/>
  <c r="I58" i="164"/>
  <c r="J58" i="164" s="1"/>
  <c r="C58" i="164" s="1"/>
  <c r="I38" i="163"/>
  <c r="I42" i="163"/>
  <c r="I40" i="163"/>
  <c r="I37" i="163"/>
  <c r="I41" i="163"/>
  <c r="I39" i="163"/>
  <c r="I37" i="162"/>
  <c r="I41" i="162"/>
  <c r="I23" i="162"/>
  <c r="I34" i="162" s="1"/>
  <c r="I40" i="162"/>
  <c r="I38" i="162"/>
  <c r="I42" i="162"/>
  <c r="I39" i="162"/>
  <c r="I62" i="160"/>
  <c r="I61" i="160"/>
  <c r="I60" i="160"/>
  <c r="I57" i="160"/>
  <c r="I56" i="160"/>
  <c r="I55" i="160"/>
  <c r="I54" i="160"/>
  <c r="I53" i="160"/>
  <c r="I52" i="160"/>
  <c r="I51" i="160"/>
  <c r="I50" i="160"/>
  <c r="I36" i="160"/>
  <c r="I43" i="160" s="1"/>
  <c r="I33" i="160"/>
  <c r="I32" i="160"/>
  <c r="I31" i="160"/>
  <c r="I30" i="160"/>
  <c r="I29" i="160"/>
  <c r="I28" i="160"/>
  <c r="I27" i="160"/>
  <c r="I26" i="160"/>
  <c r="I19" i="160"/>
  <c r="I18" i="160"/>
  <c r="I17" i="160"/>
  <c r="I16" i="160"/>
  <c r="E5" i="160"/>
  <c r="D5" i="160"/>
  <c r="C5" i="160"/>
  <c r="B5" i="160"/>
  <c r="I62" i="159"/>
  <c r="I61" i="159"/>
  <c r="I60" i="159"/>
  <c r="I57" i="159"/>
  <c r="I56" i="159"/>
  <c r="I55" i="159"/>
  <c r="I54" i="159"/>
  <c r="I53" i="159"/>
  <c r="I52" i="159"/>
  <c r="I51" i="159"/>
  <c r="I50" i="159"/>
  <c r="I36" i="159"/>
  <c r="I43" i="159" s="1"/>
  <c r="I33" i="159"/>
  <c r="I32" i="159"/>
  <c r="I31" i="159"/>
  <c r="I30" i="159"/>
  <c r="I29" i="159"/>
  <c r="I28" i="159"/>
  <c r="I27" i="159"/>
  <c r="I26" i="159"/>
  <c r="I19" i="159"/>
  <c r="I18" i="159"/>
  <c r="I17" i="159"/>
  <c r="I16" i="159"/>
  <c r="E5" i="159"/>
  <c r="D5" i="159"/>
  <c r="C5" i="159"/>
  <c r="B5" i="159"/>
  <c r="I62" i="158"/>
  <c r="I61" i="158"/>
  <c r="I60" i="158"/>
  <c r="I57" i="158"/>
  <c r="I56" i="158"/>
  <c r="I55" i="158"/>
  <c r="I54" i="158"/>
  <c r="I53" i="158"/>
  <c r="I52" i="158"/>
  <c r="I51" i="158"/>
  <c r="I50" i="158"/>
  <c r="I36" i="158"/>
  <c r="I40" i="158" s="1"/>
  <c r="I33" i="158"/>
  <c r="I32" i="158"/>
  <c r="I31" i="158"/>
  <c r="I30" i="158"/>
  <c r="I29" i="158"/>
  <c r="I28" i="158"/>
  <c r="I27" i="158"/>
  <c r="I26" i="158"/>
  <c r="I19" i="158"/>
  <c r="I18" i="158"/>
  <c r="I17" i="158"/>
  <c r="I16" i="158"/>
  <c r="E5" i="158"/>
  <c r="D5" i="158"/>
  <c r="C5" i="158"/>
  <c r="B5" i="158"/>
  <c r="I34" i="163" l="1"/>
  <c r="I47" i="163" s="1"/>
  <c r="J47" i="163" s="1"/>
  <c r="C47" i="163" s="1"/>
  <c r="J47" i="167"/>
  <c r="C47" i="167" s="1"/>
  <c r="I58" i="167"/>
  <c r="J58" i="167" s="1"/>
  <c r="C58" i="167" s="1"/>
  <c r="J23" i="162"/>
  <c r="C23" i="162" s="1"/>
  <c r="I42" i="160"/>
  <c r="I37" i="160"/>
  <c r="I38" i="160"/>
  <c r="I41" i="160"/>
  <c r="I23" i="160"/>
  <c r="I34" i="160" s="1"/>
  <c r="J34" i="162"/>
  <c r="C34" i="162" s="1"/>
  <c r="I66" i="162"/>
  <c r="J66" i="162" s="1"/>
  <c r="C66" i="162" s="1"/>
  <c r="I47" i="162"/>
  <c r="I42" i="159"/>
  <c r="I37" i="159"/>
  <c r="I38" i="159"/>
  <c r="I41" i="159"/>
  <c r="I23" i="159"/>
  <c r="J23" i="159" s="1"/>
  <c r="C23" i="159" s="1"/>
  <c r="I39" i="158"/>
  <c r="I37" i="158"/>
  <c r="I42" i="158"/>
  <c r="I38" i="158"/>
  <c r="I43" i="158"/>
  <c r="I41" i="158"/>
  <c r="I23" i="158"/>
  <c r="I34" i="158" s="1"/>
  <c r="I40" i="160"/>
  <c r="I39" i="160"/>
  <c r="I40" i="159"/>
  <c r="I39" i="159"/>
  <c r="I62" i="157"/>
  <c r="I61" i="157"/>
  <c r="I60" i="157"/>
  <c r="I57" i="157"/>
  <c r="I56" i="157"/>
  <c r="I55" i="157"/>
  <c r="I54" i="157"/>
  <c r="I53" i="157"/>
  <c r="I52" i="157"/>
  <c r="I51" i="157"/>
  <c r="I50" i="157"/>
  <c r="I36" i="157"/>
  <c r="I43" i="157" s="1"/>
  <c r="I33" i="157"/>
  <c r="I32" i="157"/>
  <c r="I31" i="157"/>
  <c r="I30" i="157"/>
  <c r="I29" i="157"/>
  <c r="I28" i="157"/>
  <c r="I27" i="157"/>
  <c r="I26" i="157"/>
  <c r="I19" i="157"/>
  <c r="I18" i="157"/>
  <c r="I17" i="157"/>
  <c r="I16" i="157"/>
  <c r="I23" i="157" s="1"/>
  <c r="E5" i="157"/>
  <c r="D5" i="157"/>
  <c r="C5" i="157"/>
  <c r="B5" i="157"/>
  <c r="I34" i="159" l="1"/>
  <c r="J23" i="158"/>
  <c r="C23" i="158" s="1"/>
  <c r="J34" i="163"/>
  <c r="C34" i="163" s="1"/>
  <c r="I58" i="163"/>
  <c r="J58" i="163" s="1"/>
  <c r="C58" i="163" s="1"/>
  <c r="I66" i="163"/>
  <c r="J66" i="163" s="1"/>
  <c r="C66" i="163" s="1"/>
  <c r="I38" i="157"/>
  <c r="I41" i="157"/>
  <c r="I42" i="157"/>
  <c r="I37" i="157"/>
  <c r="J23" i="160"/>
  <c r="C23" i="160" s="1"/>
  <c r="J47" i="162"/>
  <c r="C47" i="162" s="1"/>
  <c r="I58" i="162"/>
  <c r="J58" i="162" s="1"/>
  <c r="C58" i="162" s="1"/>
  <c r="J34" i="160"/>
  <c r="C34" i="160" s="1"/>
  <c r="I66" i="160"/>
  <c r="J66" i="160" s="1"/>
  <c r="C66" i="160" s="1"/>
  <c r="I47" i="160"/>
  <c r="J34" i="159"/>
  <c r="C34" i="159" s="1"/>
  <c r="I66" i="159"/>
  <c r="J66" i="159" s="1"/>
  <c r="C66" i="159" s="1"/>
  <c r="I47" i="159"/>
  <c r="J34" i="158"/>
  <c r="C34" i="158" s="1"/>
  <c r="I66" i="158"/>
  <c r="J66" i="158" s="1"/>
  <c r="C66" i="158" s="1"/>
  <c r="I47" i="158"/>
  <c r="I34" i="157"/>
  <c r="J23" i="157"/>
  <c r="C23" i="157" s="1"/>
  <c r="I40" i="157"/>
  <c r="I39" i="157"/>
  <c r="I62" i="156"/>
  <c r="I61" i="156"/>
  <c r="I60" i="156"/>
  <c r="I57" i="156"/>
  <c r="I56" i="156"/>
  <c r="I55" i="156"/>
  <c r="I54" i="156"/>
  <c r="I53" i="156"/>
  <c r="I52" i="156"/>
  <c r="I51" i="156"/>
  <c r="I50" i="156"/>
  <c r="I36" i="156"/>
  <c r="I43" i="156" s="1"/>
  <c r="I33" i="156"/>
  <c r="I32" i="156"/>
  <c r="I31" i="156"/>
  <c r="I30" i="156"/>
  <c r="I29" i="156"/>
  <c r="I28" i="156"/>
  <c r="I27" i="156"/>
  <c r="I26" i="156"/>
  <c r="I19" i="156"/>
  <c r="I18" i="156"/>
  <c r="I17" i="156"/>
  <c r="I16" i="156"/>
  <c r="I23" i="156" s="1"/>
  <c r="E5" i="156"/>
  <c r="D5" i="156"/>
  <c r="C5" i="156"/>
  <c r="B5" i="156"/>
  <c r="I62" i="154"/>
  <c r="I61" i="154"/>
  <c r="I60" i="154"/>
  <c r="I57" i="154"/>
  <c r="I56" i="154"/>
  <c r="I55" i="154"/>
  <c r="I54" i="154"/>
  <c r="I53" i="154"/>
  <c r="I52" i="154"/>
  <c r="I51" i="154"/>
  <c r="I50" i="154"/>
  <c r="I43" i="154"/>
  <c r="I39" i="154"/>
  <c r="I38" i="154"/>
  <c r="I36" i="154"/>
  <c r="I40" i="154" s="1"/>
  <c r="I33" i="154"/>
  <c r="I32" i="154"/>
  <c r="I31" i="154"/>
  <c r="I30" i="154"/>
  <c r="I29" i="154"/>
  <c r="I28" i="154"/>
  <c r="I27" i="154"/>
  <c r="I26" i="154"/>
  <c r="I19" i="154"/>
  <c r="I18" i="154"/>
  <c r="I17" i="154"/>
  <c r="I16" i="154"/>
  <c r="E5" i="154"/>
  <c r="D5" i="154"/>
  <c r="C5" i="154"/>
  <c r="B5" i="154"/>
  <c r="I42" i="156" l="1"/>
  <c r="I37" i="156"/>
  <c r="I41" i="154"/>
  <c r="I38" i="156"/>
  <c r="I37" i="154"/>
  <c r="I42" i="154"/>
  <c r="I41" i="156"/>
  <c r="I23" i="154"/>
  <c r="J23" i="154" s="1"/>
  <c r="C23" i="154" s="1"/>
  <c r="J47" i="160"/>
  <c r="C47" i="160" s="1"/>
  <c r="I58" i="160"/>
  <c r="J58" i="160" s="1"/>
  <c r="C58" i="160" s="1"/>
  <c r="J47" i="159"/>
  <c r="C47" i="159" s="1"/>
  <c r="I58" i="159"/>
  <c r="J58" i="159" s="1"/>
  <c r="C58" i="159" s="1"/>
  <c r="J47" i="158"/>
  <c r="C47" i="158" s="1"/>
  <c r="I58" i="158"/>
  <c r="J58" i="158" s="1"/>
  <c r="C58" i="158" s="1"/>
  <c r="J34" i="157"/>
  <c r="C34" i="157" s="1"/>
  <c r="I66" i="157"/>
  <c r="J66" i="157" s="1"/>
  <c r="C66" i="157" s="1"/>
  <c r="I47" i="157"/>
  <c r="I34" i="156"/>
  <c r="J23" i="156"/>
  <c r="C23" i="156" s="1"/>
  <c r="I40" i="156"/>
  <c r="I39" i="156"/>
  <c r="I34" i="154"/>
  <c r="I62" i="153"/>
  <c r="I61" i="153"/>
  <c r="I60" i="153"/>
  <c r="I57" i="153"/>
  <c r="I56" i="153"/>
  <c r="I55" i="153"/>
  <c r="I54" i="153"/>
  <c r="I53" i="153"/>
  <c r="I52" i="153"/>
  <c r="I51" i="153"/>
  <c r="I50" i="153"/>
  <c r="I38" i="153"/>
  <c r="I36" i="153"/>
  <c r="I43" i="153" s="1"/>
  <c r="I33" i="153"/>
  <c r="I32" i="153"/>
  <c r="I31" i="153"/>
  <c r="I30" i="153"/>
  <c r="I29" i="153"/>
  <c r="I28" i="153"/>
  <c r="I27" i="153"/>
  <c r="I26" i="153"/>
  <c r="I19" i="153"/>
  <c r="I18" i="153"/>
  <c r="I17" i="153"/>
  <c r="I16" i="153"/>
  <c r="E5" i="153"/>
  <c r="D5" i="153"/>
  <c r="C5" i="153"/>
  <c r="B5" i="153"/>
  <c r="I62" i="150"/>
  <c r="I61" i="150"/>
  <c r="I60" i="150"/>
  <c r="I57" i="150"/>
  <c r="I56" i="150"/>
  <c r="I55" i="150"/>
  <c r="I54" i="150"/>
  <c r="I53" i="150"/>
  <c r="I52" i="150"/>
  <c r="I51" i="150"/>
  <c r="I50" i="150"/>
  <c r="I36" i="150"/>
  <c r="I43" i="150" s="1"/>
  <c r="I33" i="150"/>
  <c r="I32" i="150"/>
  <c r="I31" i="150"/>
  <c r="I30" i="150"/>
  <c r="I29" i="150"/>
  <c r="I28" i="150"/>
  <c r="I27" i="150"/>
  <c r="I26" i="150"/>
  <c r="I19" i="150"/>
  <c r="I18" i="150"/>
  <c r="I17" i="150"/>
  <c r="I16" i="150"/>
  <c r="E5" i="150"/>
  <c r="D5" i="150"/>
  <c r="C5" i="150"/>
  <c r="B5" i="150"/>
  <c r="I62" i="149"/>
  <c r="I61" i="149"/>
  <c r="I60" i="149"/>
  <c r="I57" i="149"/>
  <c r="I56" i="149"/>
  <c r="I55" i="149"/>
  <c r="I54" i="149"/>
  <c r="I53" i="149"/>
  <c r="I52" i="149"/>
  <c r="I51" i="149"/>
  <c r="I50" i="149"/>
  <c r="I36" i="149"/>
  <c r="I43" i="149" s="1"/>
  <c r="I33" i="149"/>
  <c r="I32" i="149"/>
  <c r="I31" i="149"/>
  <c r="I30" i="149"/>
  <c r="I29" i="149"/>
  <c r="I28" i="149"/>
  <c r="I27" i="149"/>
  <c r="I26" i="149"/>
  <c r="I19" i="149"/>
  <c r="I18" i="149"/>
  <c r="I17" i="149"/>
  <c r="I16" i="149"/>
  <c r="I23" i="149" s="1"/>
  <c r="E5" i="149"/>
  <c r="D5" i="149"/>
  <c r="C5" i="149"/>
  <c r="B5" i="149"/>
  <c r="I41" i="153" l="1"/>
  <c r="I23" i="150"/>
  <c r="I23" i="153"/>
  <c r="I42" i="153"/>
  <c r="I37" i="153"/>
  <c r="J47" i="157"/>
  <c r="C47" i="157" s="1"/>
  <c r="I58" i="157"/>
  <c r="J58" i="157" s="1"/>
  <c r="C58" i="157" s="1"/>
  <c r="J34" i="156"/>
  <c r="C34" i="156" s="1"/>
  <c r="I66" i="156"/>
  <c r="J66" i="156" s="1"/>
  <c r="C66" i="156" s="1"/>
  <c r="I47" i="156"/>
  <c r="J34" i="154"/>
  <c r="C34" i="154" s="1"/>
  <c r="I66" i="154"/>
  <c r="J66" i="154" s="1"/>
  <c r="C66" i="154" s="1"/>
  <c r="I47" i="154"/>
  <c r="I34" i="153"/>
  <c r="J23" i="153"/>
  <c r="C23" i="153" s="1"/>
  <c r="I40" i="153"/>
  <c r="I39" i="153"/>
  <c r="I34" i="150"/>
  <c r="J23" i="150"/>
  <c r="C23" i="150" s="1"/>
  <c r="I40" i="150"/>
  <c r="I37" i="150"/>
  <c r="I41" i="150"/>
  <c r="I47" i="150"/>
  <c r="I38" i="150"/>
  <c r="I42" i="150"/>
  <c r="I39" i="150"/>
  <c r="I34" i="149"/>
  <c r="I47" i="149" s="1"/>
  <c r="J23" i="149"/>
  <c r="C23" i="149" s="1"/>
  <c r="I40" i="149"/>
  <c r="I37" i="149"/>
  <c r="I41" i="149"/>
  <c r="I38" i="149"/>
  <c r="I42" i="149"/>
  <c r="I39" i="149"/>
  <c r="I62" i="148"/>
  <c r="I61" i="148"/>
  <c r="I60" i="148"/>
  <c r="I57" i="148"/>
  <c r="I56" i="148"/>
  <c r="I55" i="148"/>
  <c r="I54" i="148"/>
  <c r="I53" i="148"/>
  <c r="I52" i="148"/>
  <c r="I51" i="148"/>
  <c r="I50" i="148"/>
  <c r="I43" i="148"/>
  <c r="I42" i="148"/>
  <c r="I38" i="148"/>
  <c r="I37" i="148"/>
  <c r="I36" i="148"/>
  <c r="I40" i="148" s="1"/>
  <c r="I33" i="148"/>
  <c r="I32" i="148"/>
  <c r="I31" i="148"/>
  <c r="I30" i="148"/>
  <c r="I29" i="148"/>
  <c r="I28" i="148"/>
  <c r="I27" i="148"/>
  <c r="I26" i="148"/>
  <c r="I19" i="148"/>
  <c r="I18" i="148"/>
  <c r="I17" i="148"/>
  <c r="I16" i="148"/>
  <c r="E5" i="148"/>
  <c r="D5" i="148"/>
  <c r="C5" i="148"/>
  <c r="B5" i="148"/>
  <c r="I62" i="147"/>
  <c r="I61" i="147"/>
  <c r="I60" i="147"/>
  <c r="I57" i="147"/>
  <c r="I56" i="147"/>
  <c r="I55" i="147"/>
  <c r="I54" i="147"/>
  <c r="I53" i="147"/>
  <c r="I52" i="147"/>
  <c r="I51" i="147"/>
  <c r="I50" i="147"/>
  <c r="I36" i="147"/>
  <c r="I43" i="147" s="1"/>
  <c r="I33" i="147"/>
  <c r="I32" i="147"/>
  <c r="I31" i="147"/>
  <c r="I30" i="147"/>
  <c r="I29" i="147"/>
  <c r="I28" i="147"/>
  <c r="I27" i="147"/>
  <c r="I26" i="147"/>
  <c r="I19" i="147"/>
  <c r="I18" i="147"/>
  <c r="I17" i="147"/>
  <c r="I16" i="147"/>
  <c r="E5" i="147"/>
  <c r="D5" i="147"/>
  <c r="C5" i="147"/>
  <c r="B5" i="147"/>
  <c r="I62" i="146"/>
  <c r="I61" i="146"/>
  <c r="I60" i="146"/>
  <c r="I57" i="146"/>
  <c r="I56" i="146"/>
  <c r="I55" i="146"/>
  <c r="I54" i="146"/>
  <c r="I53" i="146"/>
  <c r="I52" i="146"/>
  <c r="I51" i="146"/>
  <c r="I50" i="146"/>
  <c r="I36" i="146"/>
  <c r="I43" i="146" s="1"/>
  <c r="I33" i="146"/>
  <c r="I32" i="146"/>
  <c r="I31" i="146"/>
  <c r="I30" i="146"/>
  <c r="I29" i="146"/>
  <c r="I28" i="146"/>
  <c r="I27" i="146"/>
  <c r="I26" i="146"/>
  <c r="I19" i="146"/>
  <c r="I18" i="146"/>
  <c r="I17" i="146"/>
  <c r="I16" i="146"/>
  <c r="I23" i="146" s="1"/>
  <c r="E5" i="146"/>
  <c r="D5" i="146"/>
  <c r="C5" i="146"/>
  <c r="B5" i="146"/>
  <c r="I38" i="146" l="1"/>
  <c r="I39" i="148"/>
  <c r="I42" i="146"/>
  <c r="I41" i="148"/>
  <c r="J47" i="156"/>
  <c r="C47" i="156" s="1"/>
  <c r="I58" i="156"/>
  <c r="J58" i="156" s="1"/>
  <c r="C58" i="156" s="1"/>
  <c r="J47" i="154"/>
  <c r="C47" i="154" s="1"/>
  <c r="I58" i="154"/>
  <c r="J58" i="154" s="1"/>
  <c r="C58" i="154" s="1"/>
  <c r="J34" i="153"/>
  <c r="C34" i="153" s="1"/>
  <c r="I66" i="153"/>
  <c r="J66" i="153" s="1"/>
  <c r="C66" i="153" s="1"/>
  <c r="I47" i="153"/>
  <c r="J47" i="150"/>
  <c r="C47" i="150" s="1"/>
  <c r="I58" i="150"/>
  <c r="J58" i="150" s="1"/>
  <c r="C58" i="150" s="1"/>
  <c r="J34" i="150"/>
  <c r="C34" i="150" s="1"/>
  <c r="I66" i="150"/>
  <c r="J66" i="150" s="1"/>
  <c r="C66" i="150" s="1"/>
  <c r="J47" i="149"/>
  <c r="C47" i="149" s="1"/>
  <c r="I58" i="149"/>
  <c r="J58" i="149" s="1"/>
  <c r="C58" i="149" s="1"/>
  <c r="J34" i="149"/>
  <c r="C34" i="149" s="1"/>
  <c r="I66" i="149"/>
  <c r="J66" i="149" s="1"/>
  <c r="C66" i="149" s="1"/>
  <c r="I23" i="148"/>
  <c r="I34" i="148" s="1"/>
  <c r="J23" i="148"/>
  <c r="C23" i="148" s="1"/>
  <c r="I23" i="147"/>
  <c r="J23" i="147" s="1"/>
  <c r="C23" i="147" s="1"/>
  <c r="I40" i="147"/>
  <c r="I37" i="147"/>
  <c r="I41" i="147"/>
  <c r="I38" i="147"/>
  <c r="I42" i="147"/>
  <c r="I39" i="147"/>
  <c r="I34" i="146"/>
  <c r="J23" i="146"/>
  <c r="C23" i="146" s="1"/>
  <c r="I40" i="146"/>
  <c r="I37" i="146"/>
  <c r="I41" i="146"/>
  <c r="I39" i="146"/>
  <c r="I62" i="145"/>
  <c r="I61" i="145"/>
  <c r="I60" i="145"/>
  <c r="I57" i="145"/>
  <c r="I56" i="145"/>
  <c r="I55" i="145"/>
  <c r="I54" i="145"/>
  <c r="I53" i="145"/>
  <c r="I52" i="145"/>
  <c r="I51" i="145"/>
  <c r="I50" i="145"/>
  <c r="I36" i="145"/>
  <c r="I40" i="145" s="1"/>
  <c r="I33" i="145"/>
  <c r="I32" i="145"/>
  <c r="I31" i="145"/>
  <c r="I30" i="145"/>
  <c r="I29" i="145"/>
  <c r="I28" i="145"/>
  <c r="I27" i="145"/>
  <c r="I26" i="145"/>
  <c r="I19" i="145"/>
  <c r="I18" i="145"/>
  <c r="I17" i="145"/>
  <c r="I16" i="145"/>
  <c r="E5" i="145"/>
  <c r="D5" i="145"/>
  <c r="C5" i="145"/>
  <c r="B5" i="145"/>
  <c r="I34" i="147" l="1"/>
  <c r="I47" i="147" s="1"/>
  <c r="J47" i="153"/>
  <c r="C47" i="153" s="1"/>
  <c r="I58" i="153"/>
  <c r="J58" i="153" s="1"/>
  <c r="C58" i="153" s="1"/>
  <c r="J34" i="148"/>
  <c r="C34" i="148" s="1"/>
  <c r="I66" i="148"/>
  <c r="J66" i="148" s="1"/>
  <c r="C66" i="148" s="1"/>
  <c r="I47" i="148"/>
  <c r="J34" i="147"/>
  <c r="C34" i="147" s="1"/>
  <c r="I66" i="147"/>
  <c r="J66" i="147" s="1"/>
  <c r="C66" i="147" s="1"/>
  <c r="J47" i="147"/>
  <c r="C47" i="147" s="1"/>
  <c r="I58" i="147"/>
  <c r="J58" i="147" s="1"/>
  <c r="C58" i="147" s="1"/>
  <c r="J34" i="146"/>
  <c r="C34" i="146" s="1"/>
  <c r="I66" i="146"/>
  <c r="J66" i="146" s="1"/>
  <c r="C66" i="146" s="1"/>
  <c r="I47" i="146"/>
  <c r="I41" i="145"/>
  <c r="I37" i="145"/>
  <c r="I42" i="145"/>
  <c r="I38" i="145"/>
  <c r="I43" i="145"/>
  <c r="I39" i="145"/>
  <c r="I23" i="145"/>
  <c r="J23" i="145" s="1"/>
  <c r="C23" i="145" s="1"/>
  <c r="I62" i="143"/>
  <c r="I61" i="143"/>
  <c r="I60" i="143"/>
  <c r="I57" i="143"/>
  <c r="I56" i="143"/>
  <c r="I55" i="143"/>
  <c r="I54" i="143"/>
  <c r="I53" i="143"/>
  <c r="I52" i="143"/>
  <c r="I51" i="143"/>
  <c r="I50" i="143"/>
  <c r="I36" i="143"/>
  <c r="I43" i="143" s="1"/>
  <c r="I33" i="143"/>
  <c r="I32" i="143"/>
  <c r="I31" i="143"/>
  <c r="I30" i="143"/>
  <c r="I29" i="143"/>
  <c r="I28" i="143"/>
  <c r="I27" i="143"/>
  <c r="I26" i="143"/>
  <c r="I19" i="143"/>
  <c r="I18" i="143"/>
  <c r="I17" i="143"/>
  <c r="I16" i="143"/>
  <c r="E5" i="143"/>
  <c r="D5" i="143"/>
  <c r="C5" i="143"/>
  <c r="B5" i="143"/>
  <c r="I23" i="143" l="1"/>
  <c r="I34" i="145"/>
  <c r="J47" i="148"/>
  <c r="C47" i="148" s="1"/>
  <c r="I58" i="148"/>
  <c r="J58" i="148" s="1"/>
  <c r="C58" i="148" s="1"/>
  <c r="J47" i="146"/>
  <c r="C47" i="146" s="1"/>
  <c r="I58" i="146"/>
  <c r="J58" i="146" s="1"/>
  <c r="C58" i="146" s="1"/>
  <c r="J34" i="145"/>
  <c r="C34" i="145" s="1"/>
  <c r="I66" i="145"/>
  <c r="J66" i="145" s="1"/>
  <c r="C66" i="145" s="1"/>
  <c r="I47" i="145"/>
  <c r="J23" i="143"/>
  <c r="C23" i="143" s="1"/>
  <c r="I34" i="143"/>
  <c r="I40" i="143"/>
  <c r="I37" i="143"/>
  <c r="I41" i="143"/>
  <c r="I47" i="143"/>
  <c r="I38" i="143"/>
  <c r="I42" i="143"/>
  <c r="I39" i="143"/>
  <c r="I62" i="7"/>
  <c r="I61" i="7"/>
  <c r="I60" i="7"/>
  <c r="I57" i="7"/>
  <c r="I56" i="7"/>
  <c r="I55" i="7"/>
  <c r="I54" i="7"/>
  <c r="I53" i="7"/>
  <c r="I52" i="7"/>
  <c r="I51" i="7"/>
  <c r="I50" i="7"/>
  <c r="I36" i="7"/>
  <c r="I42" i="7" s="1"/>
  <c r="I33" i="7"/>
  <c r="I32" i="7"/>
  <c r="I31" i="7"/>
  <c r="I30" i="7"/>
  <c r="I29" i="7"/>
  <c r="I28" i="7"/>
  <c r="I27" i="7"/>
  <c r="I26" i="7"/>
  <c r="I19" i="7"/>
  <c r="I18" i="7"/>
  <c r="I17" i="7"/>
  <c r="I16" i="7"/>
  <c r="E5" i="7"/>
  <c r="D5" i="7"/>
  <c r="C5" i="7"/>
  <c r="B5" i="7"/>
  <c r="I62" i="9"/>
  <c r="I61" i="9"/>
  <c r="I60" i="9"/>
  <c r="I57" i="9"/>
  <c r="I56" i="9"/>
  <c r="I55" i="9"/>
  <c r="I54" i="9"/>
  <c r="I53" i="9"/>
  <c r="I52" i="9"/>
  <c r="I51" i="9"/>
  <c r="I50" i="9"/>
  <c r="I36" i="9"/>
  <c r="I40" i="9" s="1"/>
  <c r="I33" i="9"/>
  <c r="I32" i="9"/>
  <c r="I31" i="9"/>
  <c r="I30" i="9"/>
  <c r="I29" i="9"/>
  <c r="I28" i="9"/>
  <c r="I27" i="9"/>
  <c r="I26" i="9"/>
  <c r="I19" i="9"/>
  <c r="I18" i="9"/>
  <c r="I17" i="9"/>
  <c r="I16" i="9"/>
  <c r="E5" i="9"/>
  <c r="D5" i="9"/>
  <c r="C5" i="9"/>
  <c r="B5" i="9"/>
  <c r="I62" i="11"/>
  <c r="I61" i="11"/>
  <c r="I60" i="11"/>
  <c r="I57" i="11"/>
  <c r="I56" i="11"/>
  <c r="I55" i="11"/>
  <c r="I54" i="11"/>
  <c r="I53" i="11"/>
  <c r="I52" i="11"/>
  <c r="I51" i="11"/>
  <c r="I50" i="11"/>
  <c r="I38" i="11"/>
  <c r="I36" i="11"/>
  <c r="I40" i="11" s="1"/>
  <c r="I33" i="11"/>
  <c r="I32" i="11"/>
  <c r="I31" i="11"/>
  <c r="I30" i="11"/>
  <c r="I29" i="11"/>
  <c r="I28" i="11"/>
  <c r="I27" i="11"/>
  <c r="I26" i="11"/>
  <c r="I19" i="11"/>
  <c r="I18" i="11"/>
  <c r="I17" i="11"/>
  <c r="I16" i="11"/>
  <c r="E5" i="11"/>
  <c r="D5" i="11"/>
  <c r="C5" i="11"/>
  <c r="B5" i="11"/>
  <c r="I62" i="12"/>
  <c r="I61" i="12"/>
  <c r="I60" i="12"/>
  <c r="I57" i="12"/>
  <c r="I56" i="12"/>
  <c r="I55" i="12"/>
  <c r="I54" i="12"/>
  <c r="I53" i="12"/>
  <c r="I52" i="12"/>
  <c r="I51" i="12"/>
  <c r="I50" i="12"/>
  <c r="I36" i="12"/>
  <c r="I40" i="12" s="1"/>
  <c r="I33" i="12"/>
  <c r="I32" i="12"/>
  <c r="I31" i="12"/>
  <c r="I30" i="12"/>
  <c r="I29" i="12"/>
  <c r="I28" i="12"/>
  <c r="I27" i="12"/>
  <c r="I26" i="12"/>
  <c r="I19" i="12"/>
  <c r="I18" i="12"/>
  <c r="I17" i="12"/>
  <c r="I16" i="12"/>
  <c r="E5" i="12"/>
  <c r="D5" i="12"/>
  <c r="C5" i="12"/>
  <c r="B5" i="12"/>
  <c r="I62" i="13"/>
  <c r="I61" i="13"/>
  <c r="I60" i="13"/>
  <c r="I57" i="13"/>
  <c r="I56" i="13"/>
  <c r="I55" i="13"/>
  <c r="I54" i="13"/>
  <c r="I53" i="13"/>
  <c r="I52" i="13"/>
  <c r="I51" i="13"/>
  <c r="I50" i="13"/>
  <c r="I36" i="13"/>
  <c r="I42" i="13" s="1"/>
  <c r="I33" i="13"/>
  <c r="I32" i="13"/>
  <c r="I31" i="13"/>
  <c r="I30" i="13"/>
  <c r="I29" i="13"/>
  <c r="I28" i="13"/>
  <c r="I27" i="13"/>
  <c r="I26" i="13"/>
  <c r="I19" i="13"/>
  <c r="I18" i="13"/>
  <c r="I17" i="13"/>
  <c r="I16" i="13"/>
  <c r="E5" i="13"/>
  <c r="D5" i="13"/>
  <c r="C5" i="13"/>
  <c r="B5" i="13"/>
  <c r="I62" i="14"/>
  <c r="I61" i="14"/>
  <c r="I60" i="14"/>
  <c r="I57" i="14"/>
  <c r="I56" i="14"/>
  <c r="I55" i="14"/>
  <c r="I54" i="14"/>
  <c r="I53" i="14"/>
  <c r="I52" i="14"/>
  <c r="I51" i="14"/>
  <c r="I50" i="14"/>
  <c r="I36" i="14"/>
  <c r="I40" i="14" s="1"/>
  <c r="I33" i="14"/>
  <c r="I32" i="14"/>
  <c r="I31" i="14"/>
  <c r="I30" i="14"/>
  <c r="I29" i="14"/>
  <c r="I28" i="14"/>
  <c r="I27" i="14"/>
  <c r="I26" i="14"/>
  <c r="I19" i="14"/>
  <c r="I18" i="14"/>
  <c r="I17" i="14"/>
  <c r="I16" i="14"/>
  <c r="E5" i="14"/>
  <c r="D5" i="14"/>
  <c r="C5" i="14"/>
  <c r="B5" i="14"/>
  <c r="I62" i="15"/>
  <c r="I61" i="15"/>
  <c r="I60" i="15"/>
  <c r="I57" i="15"/>
  <c r="I56" i="15"/>
  <c r="I55" i="15"/>
  <c r="I54" i="15"/>
  <c r="I53" i="15"/>
  <c r="I52" i="15"/>
  <c r="I51" i="15"/>
  <c r="I50" i="15"/>
  <c r="I36" i="15"/>
  <c r="I40" i="15" s="1"/>
  <c r="I33" i="15"/>
  <c r="I32" i="15"/>
  <c r="I31" i="15"/>
  <c r="I30" i="15"/>
  <c r="I29" i="15"/>
  <c r="I28" i="15"/>
  <c r="I27" i="15"/>
  <c r="I26" i="15"/>
  <c r="I19" i="15"/>
  <c r="I18" i="15"/>
  <c r="I17" i="15"/>
  <c r="I16" i="15"/>
  <c r="E5" i="15"/>
  <c r="D5" i="15"/>
  <c r="C5" i="15"/>
  <c r="B5" i="15"/>
  <c r="I62" i="18"/>
  <c r="I61" i="18"/>
  <c r="I60" i="18"/>
  <c r="I57" i="18"/>
  <c r="I56" i="18"/>
  <c r="I55" i="18"/>
  <c r="I54" i="18"/>
  <c r="I53" i="18"/>
  <c r="I52" i="18"/>
  <c r="I51" i="18"/>
  <c r="I50" i="18"/>
  <c r="I36" i="18"/>
  <c r="I42" i="18" s="1"/>
  <c r="I33" i="18"/>
  <c r="I32" i="18"/>
  <c r="I31" i="18"/>
  <c r="I30" i="18"/>
  <c r="I29" i="18"/>
  <c r="I28" i="18"/>
  <c r="I27" i="18"/>
  <c r="I26" i="18"/>
  <c r="I19" i="18"/>
  <c r="I18" i="18"/>
  <c r="I17" i="18"/>
  <c r="I16" i="18"/>
  <c r="E5" i="18"/>
  <c r="D5" i="18"/>
  <c r="C5" i="18"/>
  <c r="B5" i="18"/>
  <c r="I62" i="20"/>
  <c r="I61" i="20"/>
  <c r="I60" i="20"/>
  <c r="I57" i="20"/>
  <c r="I56" i="20"/>
  <c r="I55" i="20"/>
  <c r="I54" i="20"/>
  <c r="I53" i="20"/>
  <c r="I52" i="20"/>
  <c r="I51" i="20"/>
  <c r="I50" i="20"/>
  <c r="I36" i="20"/>
  <c r="I42" i="20" s="1"/>
  <c r="I33" i="20"/>
  <c r="I32" i="20"/>
  <c r="I31" i="20"/>
  <c r="I30" i="20"/>
  <c r="I29" i="20"/>
  <c r="I28" i="20"/>
  <c r="I27" i="20"/>
  <c r="I26" i="20"/>
  <c r="I19" i="20"/>
  <c r="I18" i="20"/>
  <c r="I17" i="20"/>
  <c r="I16" i="20"/>
  <c r="E5" i="20"/>
  <c r="D5" i="20"/>
  <c r="C5" i="20"/>
  <c r="B5" i="20"/>
  <c r="I62" i="25"/>
  <c r="I61" i="25"/>
  <c r="I60" i="25"/>
  <c r="I57" i="25"/>
  <c r="I56" i="25"/>
  <c r="I55" i="25"/>
  <c r="I54" i="25"/>
  <c r="I53" i="25"/>
  <c r="I52" i="25"/>
  <c r="I51" i="25"/>
  <c r="I50" i="25"/>
  <c r="I36" i="25"/>
  <c r="I42" i="25" s="1"/>
  <c r="I33" i="25"/>
  <c r="I32" i="25"/>
  <c r="I31" i="25"/>
  <c r="I30" i="25"/>
  <c r="I29" i="25"/>
  <c r="I28" i="25"/>
  <c r="I27" i="25"/>
  <c r="I26" i="25"/>
  <c r="I19" i="25"/>
  <c r="I18" i="25"/>
  <c r="I17" i="25"/>
  <c r="I16" i="25"/>
  <c r="E5" i="25"/>
  <c r="D5" i="25"/>
  <c r="C5" i="25"/>
  <c r="B5" i="25"/>
  <c r="I62" i="28"/>
  <c r="I61" i="28"/>
  <c r="I60" i="28"/>
  <c r="I57" i="28"/>
  <c r="I56" i="28"/>
  <c r="I55" i="28"/>
  <c r="I54" i="28"/>
  <c r="I53" i="28"/>
  <c r="I52" i="28"/>
  <c r="I51" i="28"/>
  <c r="I50" i="28"/>
  <c r="I36" i="28"/>
  <c r="I42" i="28" s="1"/>
  <c r="I33" i="28"/>
  <c r="I32" i="28"/>
  <c r="I31" i="28"/>
  <c r="I30" i="28"/>
  <c r="I29" i="28"/>
  <c r="I28" i="28"/>
  <c r="I27" i="28"/>
  <c r="I26" i="28"/>
  <c r="I19" i="28"/>
  <c r="I18" i="28"/>
  <c r="I17" i="28"/>
  <c r="I16" i="28"/>
  <c r="E5" i="28"/>
  <c r="D5" i="28"/>
  <c r="C5" i="28"/>
  <c r="B5" i="28"/>
  <c r="I62" i="29"/>
  <c r="I61" i="29"/>
  <c r="I60" i="29"/>
  <c r="I57" i="29"/>
  <c r="I56" i="29"/>
  <c r="I55" i="29"/>
  <c r="I54" i="29"/>
  <c r="I53" i="29"/>
  <c r="I52" i="29"/>
  <c r="I51" i="29"/>
  <c r="I50" i="29"/>
  <c r="I36" i="29"/>
  <c r="I40" i="29" s="1"/>
  <c r="I33" i="29"/>
  <c r="I32" i="29"/>
  <c r="I31" i="29"/>
  <c r="I30" i="29"/>
  <c r="I29" i="29"/>
  <c r="I28" i="29"/>
  <c r="I27" i="29"/>
  <c r="I26" i="29"/>
  <c r="I19" i="29"/>
  <c r="I18" i="29"/>
  <c r="I17" i="29"/>
  <c r="I16" i="29"/>
  <c r="E5" i="29"/>
  <c r="D5" i="29"/>
  <c r="C5" i="29"/>
  <c r="B5" i="29"/>
  <c r="I62" i="131"/>
  <c r="I61" i="131"/>
  <c r="I60" i="131"/>
  <c r="I57" i="131"/>
  <c r="I56" i="131"/>
  <c r="I55" i="131"/>
  <c r="I54" i="131"/>
  <c r="I53" i="131"/>
  <c r="I52" i="131"/>
  <c r="I51" i="131"/>
  <c r="I50" i="131"/>
  <c r="I36" i="131"/>
  <c r="I42" i="131" s="1"/>
  <c r="I33" i="131"/>
  <c r="I32" i="131"/>
  <c r="I31" i="131"/>
  <c r="I30" i="131"/>
  <c r="I29" i="131"/>
  <c r="I28" i="131"/>
  <c r="I27" i="131"/>
  <c r="I26" i="131"/>
  <c r="I19" i="131"/>
  <c r="I18" i="131"/>
  <c r="I17" i="131"/>
  <c r="I16" i="131"/>
  <c r="E5" i="131"/>
  <c r="D5" i="131"/>
  <c r="C5" i="131"/>
  <c r="B5" i="131"/>
  <c r="I62" i="35"/>
  <c r="I61" i="35"/>
  <c r="I60" i="35"/>
  <c r="I57" i="35"/>
  <c r="I56" i="35"/>
  <c r="I55" i="35"/>
  <c r="I54" i="35"/>
  <c r="I53" i="35"/>
  <c r="I52" i="35"/>
  <c r="I51" i="35"/>
  <c r="I50" i="35"/>
  <c r="I36" i="35"/>
  <c r="I42" i="35" s="1"/>
  <c r="I33" i="35"/>
  <c r="I32" i="35"/>
  <c r="I31" i="35"/>
  <c r="I30" i="35"/>
  <c r="I29" i="35"/>
  <c r="I28" i="35"/>
  <c r="I27" i="35"/>
  <c r="I26" i="35"/>
  <c r="I19" i="35"/>
  <c r="I18" i="35"/>
  <c r="I17" i="35"/>
  <c r="I16" i="35"/>
  <c r="E5" i="35"/>
  <c r="D5" i="35"/>
  <c r="C5" i="35"/>
  <c r="B5" i="35"/>
  <c r="I62" i="36"/>
  <c r="I61" i="36"/>
  <c r="I60" i="36"/>
  <c r="I57" i="36"/>
  <c r="I56" i="36"/>
  <c r="I55" i="36"/>
  <c r="I54" i="36"/>
  <c r="I53" i="36"/>
  <c r="I52" i="36"/>
  <c r="I51" i="36"/>
  <c r="I50" i="36"/>
  <c r="I36" i="36"/>
  <c r="I42" i="36" s="1"/>
  <c r="I33" i="36"/>
  <c r="I32" i="36"/>
  <c r="I31" i="36"/>
  <c r="I30" i="36"/>
  <c r="I29" i="36"/>
  <c r="I28" i="36"/>
  <c r="I27" i="36"/>
  <c r="I26" i="36"/>
  <c r="I19" i="36"/>
  <c r="I18" i="36"/>
  <c r="I17" i="36"/>
  <c r="I16" i="36"/>
  <c r="E5" i="36"/>
  <c r="D5" i="36"/>
  <c r="C5" i="36"/>
  <c r="B5" i="36"/>
  <c r="I62" i="37"/>
  <c r="I61" i="37"/>
  <c r="I60" i="37"/>
  <c r="I57" i="37"/>
  <c r="I56" i="37"/>
  <c r="I55" i="37"/>
  <c r="I54" i="37"/>
  <c r="I53" i="37"/>
  <c r="I52" i="37"/>
  <c r="I51" i="37"/>
  <c r="I50" i="37"/>
  <c r="I36" i="37"/>
  <c r="I43" i="37" s="1"/>
  <c r="I33" i="37"/>
  <c r="I32" i="37"/>
  <c r="I31" i="37"/>
  <c r="I30" i="37"/>
  <c r="I29" i="37"/>
  <c r="I28" i="37"/>
  <c r="I27" i="37"/>
  <c r="I26" i="37"/>
  <c r="I19" i="37"/>
  <c r="I18" i="37"/>
  <c r="I17" i="37"/>
  <c r="I16" i="37"/>
  <c r="E5" i="37"/>
  <c r="D5" i="37"/>
  <c r="C5" i="37"/>
  <c r="B5" i="37"/>
  <c r="I62" i="38"/>
  <c r="I61" i="38"/>
  <c r="I60" i="38"/>
  <c r="I57" i="38"/>
  <c r="I56" i="38"/>
  <c r="I55" i="38"/>
  <c r="I54" i="38"/>
  <c r="I53" i="38"/>
  <c r="I52" i="38"/>
  <c r="I51" i="38"/>
  <c r="I50" i="38"/>
  <c r="I36" i="38"/>
  <c r="I42" i="38" s="1"/>
  <c r="I33" i="38"/>
  <c r="I32" i="38"/>
  <c r="I31" i="38"/>
  <c r="I30" i="38"/>
  <c r="I29" i="38"/>
  <c r="I28" i="38"/>
  <c r="I27" i="38"/>
  <c r="I26" i="38"/>
  <c r="I19" i="38"/>
  <c r="I18" i="38"/>
  <c r="I17" i="38"/>
  <c r="I16" i="38"/>
  <c r="E5" i="38"/>
  <c r="D5" i="38"/>
  <c r="C5" i="38"/>
  <c r="B5" i="38"/>
  <c r="I62" i="39"/>
  <c r="I61" i="39"/>
  <c r="I60" i="39"/>
  <c r="I57" i="39"/>
  <c r="I56" i="39"/>
  <c r="I55" i="39"/>
  <c r="I54" i="39"/>
  <c r="I53" i="39"/>
  <c r="I52" i="39"/>
  <c r="I51" i="39"/>
  <c r="I50" i="39"/>
  <c r="I36" i="39"/>
  <c r="I43" i="39" s="1"/>
  <c r="I33" i="39"/>
  <c r="I32" i="39"/>
  <c r="I31" i="39"/>
  <c r="I30" i="39"/>
  <c r="I29" i="39"/>
  <c r="I28" i="39"/>
  <c r="I27" i="39"/>
  <c r="I26" i="39"/>
  <c r="I19" i="39"/>
  <c r="I18" i="39"/>
  <c r="I17" i="39"/>
  <c r="I16" i="39"/>
  <c r="E5" i="39"/>
  <c r="D5" i="39"/>
  <c r="C5" i="39"/>
  <c r="B5" i="39"/>
  <c r="I62" i="40"/>
  <c r="I61" i="40"/>
  <c r="I60" i="40"/>
  <c r="I57" i="40"/>
  <c r="I56" i="40"/>
  <c r="I55" i="40"/>
  <c r="I54" i="40"/>
  <c r="I53" i="40"/>
  <c r="I52" i="40"/>
  <c r="I51" i="40"/>
  <c r="I50" i="40"/>
  <c r="I36" i="40"/>
  <c r="I43" i="40" s="1"/>
  <c r="I33" i="40"/>
  <c r="I32" i="40"/>
  <c r="I31" i="40"/>
  <c r="I30" i="40"/>
  <c r="I29" i="40"/>
  <c r="I28" i="40"/>
  <c r="I27" i="40"/>
  <c r="I26" i="40"/>
  <c r="I19" i="40"/>
  <c r="I18" i="40"/>
  <c r="I17" i="40"/>
  <c r="I16" i="40"/>
  <c r="E5" i="40"/>
  <c r="D5" i="40"/>
  <c r="C5" i="40"/>
  <c r="B5" i="40"/>
  <c r="I62" i="41"/>
  <c r="I61" i="41"/>
  <c r="I60" i="41"/>
  <c r="I57" i="41"/>
  <c r="I56" i="41"/>
  <c r="I55" i="41"/>
  <c r="I54" i="41"/>
  <c r="I53" i="41"/>
  <c r="I52" i="41"/>
  <c r="I51" i="41"/>
  <c r="I50" i="41"/>
  <c r="I36" i="41"/>
  <c r="I43" i="41" s="1"/>
  <c r="I33" i="41"/>
  <c r="I32" i="41"/>
  <c r="I31" i="41"/>
  <c r="I30" i="41"/>
  <c r="I29" i="41"/>
  <c r="I28" i="41"/>
  <c r="I27" i="41"/>
  <c r="I26" i="41"/>
  <c r="I19" i="41"/>
  <c r="I18" i="41"/>
  <c r="I17" i="41"/>
  <c r="I16" i="41"/>
  <c r="E5" i="41"/>
  <c r="D5" i="41"/>
  <c r="C5" i="41"/>
  <c r="B5" i="41"/>
  <c r="I62" i="42"/>
  <c r="I61" i="42"/>
  <c r="I60" i="42"/>
  <c r="I57" i="42"/>
  <c r="I56" i="42"/>
  <c r="I55" i="42"/>
  <c r="I54" i="42"/>
  <c r="I53" i="42"/>
  <c r="I52" i="42"/>
  <c r="I51" i="42"/>
  <c r="I50" i="42"/>
  <c r="I36" i="42"/>
  <c r="I41" i="42" s="1"/>
  <c r="I33" i="42"/>
  <c r="I32" i="42"/>
  <c r="I31" i="42"/>
  <c r="I30" i="42"/>
  <c r="I29" i="42"/>
  <c r="I28" i="42"/>
  <c r="I27" i="42"/>
  <c r="I26" i="42"/>
  <c r="I19" i="42"/>
  <c r="I18" i="42"/>
  <c r="I17" i="42"/>
  <c r="I16" i="42"/>
  <c r="E5" i="42"/>
  <c r="D5" i="42"/>
  <c r="C5" i="42"/>
  <c r="B5" i="42"/>
  <c r="I62" i="44"/>
  <c r="I61" i="44"/>
  <c r="I60" i="44"/>
  <c r="I57" i="44"/>
  <c r="I56" i="44"/>
  <c r="I55" i="44"/>
  <c r="I54" i="44"/>
  <c r="I53" i="44"/>
  <c r="I52" i="44"/>
  <c r="I51" i="44"/>
  <c r="I50" i="44"/>
  <c r="I36" i="44"/>
  <c r="I42" i="44" s="1"/>
  <c r="I33" i="44"/>
  <c r="I32" i="44"/>
  <c r="I31" i="44"/>
  <c r="I30" i="44"/>
  <c r="I29" i="44"/>
  <c r="I28" i="44"/>
  <c r="I27" i="44"/>
  <c r="I26" i="44"/>
  <c r="I19" i="44"/>
  <c r="I18" i="44"/>
  <c r="I17" i="44"/>
  <c r="I16" i="44"/>
  <c r="E5" i="44"/>
  <c r="D5" i="44"/>
  <c r="C5" i="44"/>
  <c r="B5" i="44"/>
  <c r="I62" i="45"/>
  <c r="I61" i="45"/>
  <c r="I60" i="45"/>
  <c r="I57" i="45"/>
  <c r="I56" i="45"/>
  <c r="I55" i="45"/>
  <c r="I54" i="45"/>
  <c r="I53" i="45"/>
  <c r="I52" i="45"/>
  <c r="I51" i="45"/>
  <c r="I50" i="45"/>
  <c r="I36" i="45"/>
  <c r="I41" i="45" s="1"/>
  <c r="I33" i="45"/>
  <c r="I32" i="45"/>
  <c r="I31" i="45"/>
  <c r="I30" i="45"/>
  <c r="I29" i="45"/>
  <c r="I28" i="45"/>
  <c r="I27" i="45"/>
  <c r="I26" i="45"/>
  <c r="I19" i="45"/>
  <c r="I18" i="45"/>
  <c r="I17" i="45"/>
  <c r="I16" i="45"/>
  <c r="E5" i="45"/>
  <c r="D5" i="45"/>
  <c r="C5" i="45"/>
  <c r="B5" i="45"/>
  <c r="I62" i="46"/>
  <c r="I61" i="46"/>
  <c r="I60" i="46"/>
  <c r="I57" i="46"/>
  <c r="I56" i="46"/>
  <c r="I55" i="46"/>
  <c r="I54" i="46"/>
  <c r="I53" i="46"/>
  <c r="I52" i="46"/>
  <c r="I51" i="46"/>
  <c r="I50" i="46"/>
  <c r="I36" i="46"/>
  <c r="I42" i="46" s="1"/>
  <c r="I33" i="46"/>
  <c r="I32" i="46"/>
  <c r="I31" i="46"/>
  <c r="I30" i="46"/>
  <c r="I29" i="46"/>
  <c r="I28" i="46"/>
  <c r="I27" i="46"/>
  <c r="I26" i="46"/>
  <c r="I19" i="46"/>
  <c r="I18" i="46"/>
  <c r="I17" i="46"/>
  <c r="I16" i="46"/>
  <c r="E5" i="46"/>
  <c r="D5" i="46"/>
  <c r="C5" i="46"/>
  <c r="B5" i="46"/>
  <c r="I62" i="49"/>
  <c r="I61" i="49"/>
  <c r="I60" i="49"/>
  <c r="I57" i="49"/>
  <c r="I56" i="49"/>
  <c r="I55" i="49"/>
  <c r="I54" i="49"/>
  <c r="I53" i="49"/>
  <c r="I52" i="49"/>
  <c r="I51" i="49"/>
  <c r="I50" i="49"/>
  <c r="I36" i="49"/>
  <c r="I41" i="49" s="1"/>
  <c r="I33" i="49"/>
  <c r="I32" i="49"/>
  <c r="I31" i="49"/>
  <c r="I30" i="49"/>
  <c r="I29" i="49"/>
  <c r="I28" i="49"/>
  <c r="I27" i="49"/>
  <c r="I26" i="49"/>
  <c r="I19" i="49"/>
  <c r="I18" i="49"/>
  <c r="I17" i="49"/>
  <c r="I16" i="49"/>
  <c r="E5" i="49"/>
  <c r="D5" i="49"/>
  <c r="C5" i="49"/>
  <c r="B5" i="49"/>
  <c r="I62" i="124"/>
  <c r="I61" i="124"/>
  <c r="I60" i="124"/>
  <c r="I57" i="124"/>
  <c r="I56" i="124"/>
  <c r="I55" i="124"/>
  <c r="I54" i="124"/>
  <c r="I53" i="124"/>
  <c r="I52" i="124"/>
  <c r="I51" i="124"/>
  <c r="I50" i="124"/>
  <c r="I36" i="124"/>
  <c r="I40" i="124" s="1"/>
  <c r="I33" i="124"/>
  <c r="I32" i="124"/>
  <c r="I31" i="124"/>
  <c r="I30" i="124"/>
  <c r="I29" i="124"/>
  <c r="I28" i="124"/>
  <c r="I27" i="124"/>
  <c r="I26" i="124"/>
  <c r="I19" i="124"/>
  <c r="I18" i="124"/>
  <c r="I17" i="124"/>
  <c r="I16" i="124"/>
  <c r="E5" i="124"/>
  <c r="D5" i="124"/>
  <c r="C5" i="124"/>
  <c r="B5" i="124"/>
  <c r="I62" i="50"/>
  <c r="I61" i="50"/>
  <c r="I60" i="50"/>
  <c r="I57" i="50"/>
  <c r="I56" i="50"/>
  <c r="I55" i="50"/>
  <c r="I54" i="50"/>
  <c r="I53" i="50"/>
  <c r="I52" i="50"/>
  <c r="I51" i="50"/>
  <c r="I50" i="50"/>
  <c r="I36" i="50"/>
  <c r="I43" i="50" s="1"/>
  <c r="I33" i="50"/>
  <c r="I32" i="50"/>
  <c r="I31" i="50"/>
  <c r="I30" i="50"/>
  <c r="I29" i="50"/>
  <c r="I28" i="50"/>
  <c r="I27" i="50"/>
  <c r="I26" i="50"/>
  <c r="I19" i="50"/>
  <c r="I18" i="50"/>
  <c r="I17" i="50"/>
  <c r="I16" i="50"/>
  <c r="E5" i="50"/>
  <c r="D5" i="50"/>
  <c r="C5" i="50"/>
  <c r="B5" i="50"/>
  <c r="I62" i="52"/>
  <c r="I61" i="52"/>
  <c r="I60" i="52"/>
  <c r="I57" i="52"/>
  <c r="I56" i="52"/>
  <c r="I55" i="52"/>
  <c r="I54" i="52"/>
  <c r="I53" i="52"/>
  <c r="I52" i="52"/>
  <c r="I51" i="52"/>
  <c r="I50" i="52"/>
  <c r="I36" i="52"/>
  <c r="I40" i="52" s="1"/>
  <c r="I33" i="52"/>
  <c r="I32" i="52"/>
  <c r="I31" i="52"/>
  <c r="I30" i="52"/>
  <c r="I29" i="52"/>
  <c r="I28" i="52"/>
  <c r="I27" i="52"/>
  <c r="I26" i="52"/>
  <c r="I19" i="52"/>
  <c r="I18" i="52"/>
  <c r="I17" i="52"/>
  <c r="I16" i="52"/>
  <c r="E5" i="52"/>
  <c r="D5" i="52"/>
  <c r="C5" i="52"/>
  <c r="B5" i="52"/>
  <c r="I62" i="122"/>
  <c r="I61" i="122"/>
  <c r="I60" i="122"/>
  <c r="I57" i="122"/>
  <c r="I56" i="122"/>
  <c r="I55" i="122"/>
  <c r="I54" i="122"/>
  <c r="I53" i="122"/>
  <c r="I52" i="122"/>
  <c r="I51" i="122"/>
  <c r="I50" i="122"/>
  <c r="I36" i="122"/>
  <c r="I42" i="122" s="1"/>
  <c r="I33" i="122"/>
  <c r="I32" i="122"/>
  <c r="I31" i="122"/>
  <c r="I30" i="122"/>
  <c r="I29" i="122"/>
  <c r="I28" i="122"/>
  <c r="I27" i="122"/>
  <c r="I26" i="122"/>
  <c r="I19" i="122"/>
  <c r="I18" i="122"/>
  <c r="I17" i="122"/>
  <c r="I16" i="122"/>
  <c r="E5" i="122"/>
  <c r="D5" i="122"/>
  <c r="C5" i="122"/>
  <c r="B5" i="122"/>
  <c r="I62" i="121"/>
  <c r="I61" i="121"/>
  <c r="I60" i="121"/>
  <c r="I57" i="121"/>
  <c r="I56" i="121"/>
  <c r="I55" i="121"/>
  <c r="I54" i="121"/>
  <c r="I53" i="121"/>
  <c r="I52" i="121"/>
  <c r="I51" i="121"/>
  <c r="I50" i="121"/>
  <c r="I36" i="121"/>
  <c r="I40" i="121" s="1"/>
  <c r="I33" i="121"/>
  <c r="I32" i="121"/>
  <c r="I31" i="121"/>
  <c r="I30" i="121"/>
  <c r="I29" i="121"/>
  <c r="I28" i="121"/>
  <c r="I27" i="121"/>
  <c r="I26" i="121"/>
  <c r="I19" i="121"/>
  <c r="I18" i="121"/>
  <c r="I17" i="121"/>
  <c r="I16" i="121"/>
  <c r="E5" i="121"/>
  <c r="D5" i="121"/>
  <c r="C5" i="121"/>
  <c r="B5" i="121"/>
  <c r="I62" i="53"/>
  <c r="I61" i="53"/>
  <c r="I60" i="53"/>
  <c r="I57" i="53"/>
  <c r="I56" i="53"/>
  <c r="I55" i="53"/>
  <c r="I54" i="53"/>
  <c r="I53" i="53"/>
  <c r="I52" i="53"/>
  <c r="I51" i="53"/>
  <c r="I50" i="53"/>
  <c r="I36" i="53"/>
  <c r="I42" i="53" s="1"/>
  <c r="I33" i="53"/>
  <c r="I32" i="53"/>
  <c r="I31" i="53"/>
  <c r="I30" i="53"/>
  <c r="I29" i="53"/>
  <c r="I28" i="53"/>
  <c r="I27" i="53"/>
  <c r="I26" i="53"/>
  <c r="I19" i="53"/>
  <c r="I18" i="53"/>
  <c r="I17" i="53"/>
  <c r="I16" i="53"/>
  <c r="E5" i="53"/>
  <c r="D5" i="53"/>
  <c r="C5" i="53"/>
  <c r="B5" i="53"/>
  <c r="I62" i="54"/>
  <c r="I61" i="54"/>
  <c r="I60" i="54"/>
  <c r="I57" i="54"/>
  <c r="I56" i="54"/>
  <c r="I55" i="54"/>
  <c r="I54" i="54"/>
  <c r="I53" i="54"/>
  <c r="I52" i="54"/>
  <c r="I51" i="54"/>
  <c r="I50" i="54"/>
  <c r="I36" i="54"/>
  <c r="I43" i="54" s="1"/>
  <c r="I33" i="54"/>
  <c r="I32" i="54"/>
  <c r="I31" i="54"/>
  <c r="I30" i="54"/>
  <c r="I29" i="54"/>
  <c r="I28" i="54"/>
  <c r="I27" i="54"/>
  <c r="I26" i="54"/>
  <c r="I19" i="54"/>
  <c r="I18" i="54"/>
  <c r="I17" i="54"/>
  <c r="I16" i="54"/>
  <c r="E5" i="54"/>
  <c r="D5" i="54"/>
  <c r="C5" i="54"/>
  <c r="B5" i="54"/>
  <c r="I62" i="118"/>
  <c r="I61" i="118"/>
  <c r="I60" i="118"/>
  <c r="I57" i="118"/>
  <c r="I56" i="118"/>
  <c r="I55" i="118"/>
  <c r="I54" i="118"/>
  <c r="I53" i="118"/>
  <c r="I52" i="118"/>
  <c r="I51" i="118"/>
  <c r="I50" i="118"/>
  <c r="I36" i="118"/>
  <c r="I41" i="118" s="1"/>
  <c r="I33" i="118"/>
  <c r="I32" i="118"/>
  <c r="I31" i="118"/>
  <c r="I30" i="118"/>
  <c r="I29" i="118"/>
  <c r="I28" i="118"/>
  <c r="I27" i="118"/>
  <c r="I26" i="118"/>
  <c r="I19" i="118"/>
  <c r="I18" i="118"/>
  <c r="I17" i="118"/>
  <c r="I16" i="118"/>
  <c r="E5" i="118"/>
  <c r="D5" i="118"/>
  <c r="C5" i="118"/>
  <c r="B5" i="118"/>
  <c r="I62" i="115"/>
  <c r="I61" i="115"/>
  <c r="I60" i="115"/>
  <c r="I57" i="115"/>
  <c r="I56" i="115"/>
  <c r="I55" i="115"/>
  <c r="I54" i="115"/>
  <c r="I53" i="115"/>
  <c r="I52" i="115"/>
  <c r="I51" i="115"/>
  <c r="I50" i="115"/>
  <c r="I36" i="115"/>
  <c r="I40" i="115" s="1"/>
  <c r="I33" i="115"/>
  <c r="I32" i="115"/>
  <c r="I31" i="115"/>
  <c r="I30" i="115"/>
  <c r="I29" i="115"/>
  <c r="I28" i="115"/>
  <c r="I27" i="115"/>
  <c r="I26" i="115"/>
  <c r="I19" i="115"/>
  <c r="I18" i="115"/>
  <c r="I17" i="115"/>
  <c r="I16" i="115"/>
  <c r="E5" i="115"/>
  <c r="D5" i="115"/>
  <c r="C5" i="115"/>
  <c r="B5" i="115"/>
  <c r="I62" i="57"/>
  <c r="I61" i="57"/>
  <c r="I60" i="57"/>
  <c r="I57" i="57"/>
  <c r="I56" i="57"/>
  <c r="I55" i="57"/>
  <c r="I54" i="57"/>
  <c r="I53" i="57"/>
  <c r="I52" i="57"/>
  <c r="I51" i="57"/>
  <c r="I50" i="57"/>
  <c r="I36" i="57"/>
  <c r="I40" i="57" s="1"/>
  <c r="I33" i="57"/>
  <c r="I32" i="57"/>
  <c r="I31" i="57"/>
  <c r="I30" i="57"/>
  <c r="I29" i="57"/>
  <c r="I28" i="57"/>
  <c r="I27" i="57"/>
  <c r="I26" i="57"/>
  <c r="I19" i="57"/>
  <c r="I18" i="57"/>
  <c r="I17" i="57"/>
  <c r="I16" i="57"/>
  <c r="E5" i="57"/>
  <c r="D5" i="57"/>
  <c r="C5" i="57"/>
  <c r="B5" i="57"/>
  <c r="I62" i="58"/>
  <c r="I61" i="58"/>
  <c r="I60" i="58"/>
  <c r="I57" i="58"/>
  <c r="I56" i="58"/>
  <c r="I55" i="58"/>
  <c r="I54" i="58"/>
  <c r="I53" i="58"/>
  <c r="I52" i="58"/>
  <c r="I51" i="58"/>
  <c r="I50" i="58"/>
  <c r="I36" i="58"/>
  <c r="I41" i="58" s="1"/>
  <c r="I33" i="58"/>
  <c r="I32" i="58"/>
  <c r="I31" i="58"/>
  <c r="I30" i="58"/>
  <c r="I29" i="58"/>
  <c r="I28" i="58"/>
  <c r="I27" i="58"/>
  <c r="I26" i="58"/>
  <c r="I19" i="58"/>
  <c r="I18" i="58"/>
  <c r="I17" i="58"/>
  <c r="I16" i="58"/>
  <c r="E5" i="58"/>
  <c r="D5" i="58"/>
  <c r="C5" i="58"/>
  <c r="B5" i="58"/>
  <c r="I62" i="59"/>
  <c r="I61" i="59"/>
  <c r="I60" i="59"/>
  <c r="I57" i="59"/>
  <c r="I56" i="59"/>
  <c r="I55" i="59"/>
  <c r="I54" i="59"/>
  <c r="I53" i="59"/>
  <c r="I52" i="59"/>
  <c r="I51" i="59"/>
  <c r="I50" i="59"/>
  <c r="I36" i="59"/>
  <c r="I40" i="59" s="1"/>
  <c r="I33" i="59"/>
  <c r="I32" i="59"/>
  <c r="I31" i="59"/>
  <c r="I30" i="59"/>
  <c r="I29" i="59"/>
  <c r="I28" i="59"/>
  <c r="I27" i="59"/>
  <c r="I26" i="59"/>
  <c r="I19" i="59"/>
  <c r="I18" i="59"/>
  <c r="I17" i="59"/>
  <c r="I16" i="59"/>
  <c r="E5" i="59"/>
  <c r="D5" i="59"/>
  <c r="C5" i="59"/>
  <c r="B5" i="59"/>
  <c r="I62" i="60"/>
  <c r="I61" i="60"/>
  <c r="I60" i="60"/>
  <c r="I57" i="60"/>
  <c r="I56" i="60"/>
  <c r="I55" i="60"/>
  <c r="I54" i="60"/>
  <c r="I53" i="60"/>
  <c r="I52" i="60"/>
  <c r="I51" i="60"/>
  <c r="I50" i="60"/>
  <c r="I36" i="60"/>
  <c r="I40" i="60" s="1"/>
  <c r="I33" i="60"/>
  <c r="I32" i="60"/>
  <c r="I31" i="60"/>
  <c r="I30" i="60"/>
  <c r="I29" i="60"/>
  <c r="I28" i="60"/>
  <c r="I27" i="60"/>
  <c r="I26" i="60"/>
  <c r="I19" i="60"/>
  <c r="I18" i="60"/>
  <c r="I17" i="60"/>
  <c r="I16" i="60"/>
  <c r="E5" i="60"/>
  <c r="D5" i="60"/>
  <c r="C5" i="60"/>
  <c r="B5" i="60"/>
  <c r="I62" i="61"/>
  <c r="I61" i="61"/>
  <c r="I60" i="61"/>
  <c r="I57" i="61"/>
  <c r="I56" i="61"/>
  <c r="I55" i="61"/>
  <c r="I54" i="61"/>
  <c r="I53" i="61"/>
  <c r="I52" i="61"/>
  <c r="I51" i="61"/>
  <c r="I50" i="61"/>
  <c r="I36" i="61"/>
  <c r="I42" i="61" s="1"/>
  <c r="I33" i="61"/>
  <c r="I32" i="61"/>
  <c r="I31" i="61"/>
  <c r="I30" i="61"/>
  <c r="I29" i="61"/>
  <c r="I28" i="61"/>
  <c r="I27" i="61"/>
  <c r="I26" i="61"/>
  <c r="I19" i="61"/>
  <c r="I18" i="61"/>
  <c r="I17" i="61"/>
  <c r="I16" i="61"/>
  <c r="E5" i="61"/>
  <c r="D5" i="61"/>
  <c r="C5" i="61"/>
  <c r="B5" i="61"/>
  <c r="I62" i="62"/>
  <c r="I61" i="62"/>
  <c r="I60" i="62"/>
  <c r="I57" i="62"/>
  <c r="I56" i="62"/>
  <c r="I55" i="62"/>
  <c r="I54" i="62"/>
  <c r="I53" i="62"/>
  <c r="I52" i="62"/>
  <c r="I51" i="62"/>
  <c r="I50" i="62"/>
  <c r="I36" i="62"/>
  <c r="I42" i="62" s="1"/>
  <c r="I33" i="62"/>
  <c r="I32" i="62"/>
  <c r="I31" i="62"/>
  <c r="I30" i="62"/>
  <c r="I29" i="62"/>
  <c r="I28" i="62"/>
  <c r="I27" i="62"/>
  <c r="I26" i="62"/>
  <c r="I19" i="62"/>
  <c r="I18" i="62"/>
  <c r="I17" i="62"/>
  <c r="I16" i="62"/>
  <c r="E5" i="62"/>
  <c r="D5" i="62"/>
  <c r="C5" i="62"/>
  <c r="B5" i="62"/>
  <c r="I62" i="63"/>
  <c r="I61" i="63"/>
  <c r="I60" i="63"/>
  <c r="I57" i="63"/>
  <c r="I56" i="63"/>
  <c r="I55" i="63"/>
  <c r="I54" i="63"/>
  <c r="I53" i="63"/>
  <c r="I52" i="63"/>
  <c r="I51" i="63"/>
  <c r="I50" i="63"/>
  <c r="I36" i="63"/>
  <c r="I42" i="63" s="1"/>
  <c r="I33" i="63"/>
  <c r="I32" i="63"/>
  <c r="I31" i="63"/>
  <c r="I30" i="63"/>
  <c r="I29" i="63"/>
  <c r="I28" i="63"/>
  <c r="I27" i="63"/>
  <c r="I26" i="63"/>
  <c r="I19" i="63"/>
  <c r="I18" i="63"/>
  <c r="I17" i="63"/>
  <c r="I16" i="63"/>
  <c r="E5" i="63"/>
  <c r="D5" i="63"/>
  <c r="C5" i="63"/>
  <c r="B5" i="63"/>
  <c r="I62" i="64"/>
  <c r="I61" i="64"/>
  <c r="I60" i="64"/>
  <c r="I57" i="64"/>
  <c r="I56" i="64"/>
  <c r="I55" i="64"/>
  <c r="I54" i="64"/>
  <c r="I53" i="64"/>
  <c r="I52" i="64"/>
  <c r="I51" i="64"/>
  <c r="I50" i="64"/>
  <c r="I36" i="64"/>
  <c r="I41" i="64" s="1"/>
  <c r="I33" i="64"/>
  <c r="I32" i="64"/>
  <c r="I31" i="64"/>
  <c r="I30" i="64"/>
  <c r="I29" i="64"/>
  <c r="I28" i="64"/>
  <c r="I27" i="64"/>
  <c r="I26" i="64"/>
  <c r="I19" i="64"/>
  <c r="I18" i="64"/>
  <c r="I17" i="64"/>
  <c r="I16" i="64"/>
  <c r="E5" i="64"/>
  <c r="D5" i="64"/>
  <c r="C5" i="64"/>
  <c r="B5" i="64"/>
  <c r="I62" i="65"/>
  <c r="I61" i="65"/>
  <c r="I60" i="65"/>
  <c r="I57" i="65"/>
  <c r="I56" i="65"/>
  <c r="I55" i="65"/>
  <c r="I54" i="65"/>
  <c r="I53" i="65"/>
  <c r="I52" i="65"/>
  <c r="I51" i="65"/>
  <c r="I50" i="65"/>
  <c r="I36" i="65"/>
  <c r="I43" i="65" s="1"/>
  <c r="I33" i="65"/>
  <c r="I32" i="65"/>
  <c r="I31" i="65"/>
  <c r="I30" i="65"/>
  <c r="I29" i="65"/>
  <c r="I28" i="65"/>
  <c r="I27" i="65"/>
  <c r="I26" i="65"/>
  <c r="I19" i="65"/>
  <c r="I18" i="65"/>
  <c r="I17" i="65"/>
  <c r="I16" i="65"/>
  <c r="E5" i="65"/>
  <c r="D5" i="65"/>
  <c r="C5" i="65"/>
  <c r="B5" i="65"/>
  <c r="I62" i="67"/>
  <c r="I61" i="67"/>
  <c r="I60" i="67"/>
  <c r="I57" i="67"/>
  <c r="I56" i="67"/>
  <c r="I55" i="67"/>
  <c r="I54" i="67"/>
  <c r="I53" i="67"/>
  <c r="I52" i="67"/>
  <c r="I51" i="67"/>
  <c r="I50" i="67"/>
  <c r="I36" i="67"/>
  <c r="I42" i="67" s="1"/>
  <c r="I33" i="67"/>
  <c r="I32" i="67"/>
  <c r="I31" i="67"/>
  <c r="I30" i="67"/>
  <c r="I29" i="67"/>
  <c r="I28" i="67"/>
  <c r="I27" i="67"/>
  <c r="I26" i="67"/>
  <c r="I19" i="67"/>
  <c r="I18" i="67"/>
  <c r="I17" i="67"/>
  <c r="I16" i="67"/>
  <c r="E5" i="67"/>
  <c r="D5" i="67"/>
  <c r="C5" i="67"/>
  <c r="B5" i="67"/>
  <c r="I62" i="68"/>
  <c r="I61" i="68"/>
  <c r="I60" i="68"/>
  <c r="I57" i="68"/>
  <c r="I56" i="68"/>
  <c r="I55" i="68"/>
  <c r="I54" i="68"/>
  <c r="I53" i="68"/>
  <c r="I52" i="68"/>
  <c r="I51" i="68"/>
  <c r="I50" i="68"/>
  <c r="I36" i="68"/>
  <c r="I40" i="68" s="1"/>
  <c r="I33" i="68"/>
  <c r="I32" i="68"/>
  <c r="I31" i="68"/>
  <c r="I30" i="68"/>
  <c r="I29" i="68"/>
  <c r="I28" i="68"/>
  <c r="I27" i="68"/>
  <c r="I26" i="68"/>
  <c r="I19" i="68"/>
  <c r="I18" i="68"/>
  <c r="I17" i="68"/>
  <c r="I16" i="68"/>
  <c r="E5" i="68"/>
  <c r="D5" i="68"/>
  <c r="C5" i="68"/>
  <c r="B5" i="68"/>
  <c r="I62" i="69"/>
  <c r="I61" i="69"/>
  <c r="I60" i="69"/>
  <c r="I57" i="69"/>
  <c r="I56" i="69"/>
  <c r="I55" i="69"/>
  <c r="I54" i="69"/>
  <c r="I53" i="69"/>
  <c r="I52" i="69"/>
  <c r="I51" i="69"/>
  <c r="I50" i="69"/>
  <c r="I36" i="69"/>
  <c r="I42" i="69" s="1"/>
  <c r="I33" i="69"/>
  <c r="I32" i="69"/>
  <c r="I31" i="69"/>
  <c r="I30" i="69"/>
  <c r="I29" i="69"/>
  <c r="I28" i="69"/>
  <c r="I27" i="69"/>
  <c r="I26" i="69"/>
  <c r="I19" i="69"/>
  <c r="I18" i="69"/>
  <c r="I17" i="69"/>
  <c r="I16" i="69"/>
  <c r="E5" i="69"/>
  <c r="D5" i="69"/>
  <c r="C5" i="69"/>
  <c r="B5" i="69"/>
  <c r="I62" i="70"/>
  <c r="I61" i="70"/>
  <c r="I60" i="70"/>
  <c r="I57" i="70"/>
  <c r="I56" i="70"/>
  <c r="I55" i="70"/>
  <c r="I54" i="70"/>
  <c r="I53" i="70"/>
  <c r="I52" i="70"/>
  <c r="I51" i="70"/>
  <c r="I50" i="70"/>
  <c r="I36" i="70"/>
  <c r="I40" i="70" s="1"/>
  <c r="I33" i="70"/>
  <c r="I32" i="70"/>
  <c r="I31" i="70"/>
  <c r="I30" i="70"/>
  <c r="I29" i="70"/>
  <c r="I28" i="70"/>
  <c r="I27" i="70"/>
  <c r="I26" i="70"/>
  <c r="I19" i="70"/>
  <c r="I18" i="70"/>
  <c r="I17" i="70"/>
  <c r="I16" i="70"/>
  <c r="E5" i="70"/>
  <c r="D5" i="70"/>
  <c r="C5" i="70"/>
  <c r="B5" i="70"/>
  <c r="I62" i="71"/>
  <c r="I61" i="71"/>
  <c r="I60" i="71"/>
  <c r="I57" i="71"/>
  <c r="I56" i="71"/>
  <c r="I55" i="71"/>
  <c r="I54" i="71"/>
  <c r="I53" i="71"/>
  <c r="I52" i="71"/>
  <c r="I51" i="71"/>
  <c r="I50" i="71"/>
  <c r="I36" i="71"/>
  <c r="I42" i="71" s="1"/>
  <c r="I33" i="71"/>
  <c r="I32" i="71"/>
  <c r="I31" i="71"/>
  <c r="I30" i="71"/>
  <c r="I29" i="71"/>
  <c r="I28" i="71"/>
  <c r="I27" i="71"/>
  <c r="I26" i="71"/>
  <c r="I19" i="71"/>
  <c r="I18" i="71"/>
  <c r="I17" i="71"/>
  <c r="I16" i="71"/>
  <c r="E5" i="71"/>
  <c r="D5" i="71"/>
  <c r="C5" i="71"/>
  <c r="B5" i="71"/>
  <c r="I62" i="72"/>
  <c r="I61" i="72"/>
  <c r="I60" i="72"/>
  <c r="I57" i="72"/>
  <c r="I56" i="72"/>
  <c r="I55" i="72"/>
  <c r="I54" i="72"/>
  <c r="I53" i="72"/>
  <c r="I52" i="72"/>
  <c r="I51" i="72"/>
  <c r="I50" i="72"/>
  <c r="I36" i="72"/>
  <c r="I43" i="72" s="1"/>
  <c r="I33" i="72"/>
  <c r="I32" i="72"/>
  <c r="I31" i="72"/>
  <c r="I30" i="72"/>
  <c r="I29" i="72"/>
  <c r="I28" i="72"/>
  <c r="I27" i="72"/>
  <c r="I26" i="72"/>
  <c r="I19" i="72"/>
  <c r="I18" i="72"/>
  <c r="I17" i="72"/>
  <c r="I16" i="72"/>
  <c r="E5" i="72"/>
  <c r="D5" i="72"/>
  <c r="C5" i="72"/>
  <c r="B5" i="72"/>
  <c r="I62" i="73"/>
  <c r="I61" i="73"/>
  <c r="I60" i="73"/>
  <c r="I57" i="73"/>
  <c r="I56" i="73"/>
  <c r="I55" i="73"/>
  <c r="I54" i="73"/>
  <c r="I53" i="73"/>
  <c r="I52" i="73"/>
  <c r="I51" i="73"/>
  <c r="I50" i="73"/>
  <c r="I36" i="73"/>
  <c r="I40" i="73" s="1"/>
  <c r="I33" i="73"/>
  <c r="I32" i="73"/>
  <c r="I31" i="73"/>
  <c r="I30" i="73"/>
  <c r="I29" i="73"/>
  <c r="I28" i="73"/>
  <c r="I27" i="73"/>
  <c r="I26" i="73"/>
  <c r="I19" i="73"/>
  <c r="I18" i="73"/>
  <c r="I17" i="73"/>
  <c r="I16" i="73"/>
  <c r="E5" i="73"/>
  <c r="D5" i="73"/>
  <c r="C5" i="73"/>
  <c r="B5" i="73"/>
  <c r="I62" i="74"/>
  <c r="I61" i="74"/>
  <c r="I60" i="74"/>
  <c r="I57" i="74"/>
  <c r="I56" i="74"/>
  <c r="I55" i="74"/>
  <c r="I54" i="74"/>
  <c r="I53" i="74"/>
  <c r="I52" i="74"/>
  <c r="I51" i="74"/>
  <c r="I50" i="74"/>
  <c r="I36" i="74"/>
  <c r="I42" i="74" s="1"/>
  <c r="I33" i="74"/>
  <c r="I32" i="74"/>
  <c r="I31" i="74"/>
  <c r="I30" i="74"/>
  <c r="I29" i="74"/>
  <c r="I28" i="74"/>
  <c r="I27" i="74"/>
  <c r="I26" i="74"/>
  <c r="I19" i="74"/>
  <c r="I18" i="74"/>
  <c r="I17" i="74"/>
  <c r="I16" i="74"/>
  <c r="E5" i="74"/>
  <c r="D5" i="74"/>
  <c r="C5" i="74"/>
  <c r="B5" i="74"/>
  <c r="I62" i="75"/>
  <c r="I61" i="75"/>
  <c r="I60" i="75"/>
  <c r="I57" i="75"/>
  <c r="I56" i="75"/>
  <c r="I55" i="75"/>
  <c r="I54" i="75"/>
  <c r="I53" i="75"/>
  <c r="I52" i="75"/>
  <c r="I51" i="75"/>
  <c r="I50" i="75"/>
  <c r="I36" i="75"/>
  <c r="I40" i="75" s="1"/>
  <c r="I33" i="75"/>
  <c r="I32" i="75"/>
  <c r="I31" i="75"/>
  <c r="I30" i="75"/>
  <c r="I29" i="75"/>
  <c r="I28" i="75"/>
  <c r="I27" i="75"/>
  <c r="I26" i="75"/>
  <c r="I19" i="75"/>
  <c r="I18" i="75"/>
  <c r="I17" i="75"/>
  <c r="I16" i="75"/>
  <c r="E5" i="75"/>
  <c r="D5" i="75"/>
  <c r="C5" i="75"/>
  <c r="B5" i="75"/>
  <c r="I62" i="76"/>
  <c r="I61" i="76"/>
  <c r="I60" i="76"/>
  <c r="I57" i="76"/>
  <c r="I56" i="76"/>
  <c r="I55" i="76"/>
  <c r="I54" i="76"/>
  <c r="I53" i="76"/>
  <c r="I52" i="76"/>
  <c r="I51" i="76"/>
  <c r="I50" i="76"/>
  <c r="I36" i="76"/>
  <c r="I40" i="76" s="1"/>
  <c r="I33" i="76"/>
  <c r="I32" i="76"/>
  <c r="I31" i="76"/>
  <c r="I30" i="76"/>
  <c r="I29" i="76"/>
  <c r="I28" i="76"/>
  <c r="I27" i="76"/>
  <c r="I26" i="76"/>
  <c r="I19" i="76"/>
  <c r="I18" i="76"/>
  <c r="I17" i="76"/>
  <c r="I16" i="76"/>
  <c r="E5" i="76"/>
  <c r="D5" i="76"/>
  <c r="C5" i="76"/>
  <c r="B5" i="76"/>
  <c r="I62" i="77"/>
  <c r="I61" i="77"/>
  <c r="I60" i="77"/>
  <c r="I57" i="77"/>
  <c r="I56" i="77"/>
  <c r="I55" i="77"/>
  <c r="I54" i="77"/>
  <c r="I53" i="77"/>
  <c r="I52" i="77"/>
  <c r="I51" i="77"/>
  <c r="I50" i="77"/>
  <c r="I36" i="77"/>
  <c r="I40" i="77" s="1"/>
  <c r="I33" i="77"/>
  <c r="I32" i="77"/>
  <c r="I31" i="77"/>
  <c r="I30" i="77"/>
  <c r="I29" i="77"/>
  <c r="I28" i="77"/>
  <c r="I27" i="77"/>
  <c r="I26" i="77"/>
  <c r="I19" i="77"/>
  <c r="I18" i="77"/>
  <c r="I17" i="77"/>
  <c r="I16" i="77"/>
  <c r="E5" i="77"/>
  <c r="D5" i="77"/>
  <c r="C5" i="77"/>
  <c r="B5" i="77"/>
  <c r="I62" i="78"/>
  <c r="I61" i="78"/>
  <c r="I60" i="78"/>
  <c r="I57" i="78"/>
  <c r="I56" i="78"/>
  <c r="I55" i="78"/>
  <c r="I54" i="78"/>
  <c r="I53" i="78"/>
  <c r="I52" i="78"/>
  <c r="I51" i="78"/>
  <c r="I50" i="78"/>
  <c r="I36" i="78"/>
  <c r="I42" i="78" s="1"/>
  <c r="I33" i="78"/>
  <c r="I32" i="78"/>
  <c r="I31" i="78"/>
  <c r="I30" i="78"/>
  <c r="I29" i="78"/>
  <c r="I28" i="78"/>
  <c r="I27" i="78"/>
  <c r="I26" i="78"/>
  <c r="I19" i="78"/>
  <c r="I18" i="78"/>
  <c r="I17" i="78"/>
  <c r="I16" i="78"/>
  <c r="E5" i="78"/>
  <c r="D5" i="78"/>
  <c r="C5" i="78"/>
  <c r="B5" i="78"/>
  <c r="I62" i="112"/>
  <c r="I61" i="112"/>
  <c r="I60" i="112"/>
  <c r="I57" i="112"/>
  <c r="I56" i="112"/>
  <c r="I55" i="112"/>
  <c r="I54" i="112"/>
  <c r="I53" i="112"/>
  <c r="I52" i="112"/>
  <c r="I51" i="112"/>
  <c r="I50" i="112"/>
  <c r="I36" i="112"/>
  <c r="I40" i="112" s="1"/>
  <c r="I33" i="112"/>
  <c r="I32" i="112"/>
  <c r="I31" i="112"/>
  <c r="I30" i="112"/>
  <c r="I29" i="112"/>
  <c r="I28" i="112"/>
  <c r="I27" i="112"/>
  <c r="I26" i="112"/>
  <c r="I19" i="112"/>
  <c r="I18" i="112"/>
  <c r="I17" i="112"/>
  <c r="I16" i="112"/>
  <c r="E5" i="112"/>
  <c r="D5" i="112"/>
  <c r="C5" i="112"/>
  <c r="B5" i="112"/>
  <c r="I62" i="82"/>
  <c r="I61" i="82"/>
  <c r="I60" i="82"/>
  <c r="I57" i="82"/>
  <c r="I56" i="82"/>
  <c r="I55" i="82"/>
  <c r="I54" i="82"/>
  <c r="I53" i="82"/>
  <c r="I52" i="82"/>
  <c r="I51" i="82"/>
  <c r="I50" i="82"/>
  <c r="I36" i="82"/>
  <c r="I41" i="82" s="1"/>
  <c r="I33" i="82"/>
  <c r="I32" i="82"/>
  <c r="I31" i="82"/>
  <c r="I30" i="82"/>
  <c r="I29" i="82"/>
  <c r="I28" i="82"/>
  <c r="I27" i="82"/>
  <c r="I26" i="82"/>
  <c r="I19" i="82"/>
  <c r="I18" i="82"/>
  <c r="I17" i="82"/>
  <c r="I16" i="82"/>
  <c r="E5" i="82"/>
  <c r="D5" i="82"/>
  <c r="C5" i="82"/>
  <c r="B5" i="82"/>
  <c r="I62" i="81"/>
  <c r="I61" i="81"/>
  <c r="I60" i="81"/>
  <c r="I57" i="81"/>
  <c r="I56" i="81"/>
  <c r="I55" i="81"/>
  <c r="I54" i="81"/>
  <c r="I53" i="81"/>
  <c r="I52" i="81"/>
  <c r="I51" i="81"/>
  <c r="I50" i="81"/>
  <c r="I36" i="81"/>
  <c r="I41" i="81" s="1"/>
  <c r="I33" i="81"/>
  <c r="I32" i="81"/>
  <c r="I31" i="81"/>
  <c r="I30" i="81"/>
  <c r="I29" i="81"/>
  <c r="I28" i="81"/>
  <c r="I27" i="81"/>
  <c r="I26" i="81"/>
  <c r="I19" i="81"/>
  <c r="I18" i="81"/>
  <c r="I17" i="81"/>
  <c r="I16" i="81"/>
  <c r="E5" i="81"/>
  <c r="D5" i="81"/>
  <c r="C5" i="81"/>
  <c r="B5" i="81"/>
  <c r="I62" i="105"/>
  <c r="I61" i="105"/>
  <c r="I60" i="105"/>
  <c r="I57" i="105"/>
  <c r="I56" i="105"/>
  <c r="I55" i="105"/>
  <c r="I54" i="105"/>
  <c r="I53" i="105"/>
  <c r="I52" i="105"/>
  <c r="I51" i="105"/>
  <c r="I50" i="105"/>
  <c r="I42" i="105"/>
  <c r="I41" i="105"/>
  <c r="I39" i="105"/>
  <c r="I38" i="105"/>
  <c r="I37" i="105"/>
  <c r="I36" i="105"/>
  <c r="I40" i="105" s="1"/>
  <c r="I33" i="105"/>
  <c r="I32" i="105"/>
  <c r="I31" i="105"/>
  <c r="I30" i="105"/>
  <c r="I29" i="105"/>
  <c r="I28" i="105"/>
  <c r="I27" i="105"/>
  <c r="I26" i="105"/>
  <c r="I19" i="105"/>
  <c r="I18" i="105"/>
  <c r="I17" i="105"/>
  <c r="I16" i="105"/>
  <c r="I23" i="105" s="1"/>
  <c r="E5" i="105"/>
  <c r="D5" i="105"/>
  <c r="C5" i="105"/>
  <c r="B5" i="105"/>
  <c r="I62" i="85"/>
  <c r="I61" i="85"/>
  <c r="I60" i="85"/>
  <c r="I57" i="85"/>
  <c r="I56" i="85"/>
  <c r="I55" i="85"/>
  <c r="I54" i="85"/>
  <c r="I53" i="85"/>
  <c r="I52" i="85"/>
  <c r="I51" i="85"/>
  <c r="I50" i="85"/>
  <c r="I36" i="85"/>
  <c r="I42" i="85" s="1"/>
  <c r="I33" i="85"/>
  <c r="I32" i="85"/>
  <c r="I31" i="85"/>
  <c r="I30" i="85"/>
  <c r="I29" i="85"/>
  <c r="I28" i="85"/>
  <c r="I27" i="85"/>
  <c r="I26" i="85"/>
  <c r="I19" i="85"/>
  <c r="I18" i="85"/>
  <c r="I17" i="85"/>
  <c r="I16" i="85"/>
  <c r="I23" i="85" s="1"/>
  <c r="E5" i="85"/>
  <c r="D5" i="85"/>
  <c r="C5" i="85"/>
  <c r="B5" i="85"/>
  <c r="I62" i="86"/>
  <c r="I61" i="86"/>
  <c r="I60" i="86"/>
  <c r="I57" i="86"/>
  <c r="I56" i="86"/>
  <c r="I55" i="86"/>
  <c r="I54" i="86"/>
  <c r="I53" i="86"/>
  <c r="I52" i="86"/>
  <c r="I51" i="86"/>
  <c r="I50" i="86"/>
  <c r="I38" i="86"/>
  <c r="I36" i="86"/>
  <c r="I42" i="86" s="1"/>
  <c r="I33" i="86"/>
  <c r="I32" i="86"/>
  <c r="I31" i="86"/>
  <c r="I30" i="86"/>
  <c r="I29" i="86"/>
  <c r="I28" i="86"/>
  <c r="I27" i="86"/>
  <c r="I26" i="86"/>
  <c r="I19" i="86"/>
  <c r="I18" i="86"/>
  <c r="I17" i="86"/>
  <c r="I16" i="86"/>
  <c r="E5" i="86"/>
  <c r="D5" i="86"/>
  <c r="C5" i="86"/>
  <c r="B5" i="86"/>
  <c r="I62" i="87"/>
  <c r="I61" i="87"/>
  <c r="I60" i="87"/>
  <c r="I57" i="87"/>
  <c r="I56" i="87"/>
  <c r="I55" i="87"/>
  <c r="I54" i="87"/>
  <c r="I53" i="87"/>
  <c r="I52" i="87"/>
  <c r="I51" i="87"/>
  <c r="I50" i="87"/>
  <c r="I36" i="87"/>
  <c r="I40" i="87" s="1"/>
  <c r="I33" i="87"/>
  <c r="I32" i="87"/>
  <c r="I31" i="87"/>
  <c r="I30" i="87"/>
  <c r="I29" i="87"/>
  <c r="I28" i="87"/>
  <c r="I27" i="87"/>
  <c r="I26" i="87"/>
  <c r="I19" i="87"/>
  <c r="I18" i="87"/>
  <c r="I17" i="87"/>
  <c r="I16" i="87"/>
  <c r="I23" i="87" s="1"/>
  <c r="E5" i="87"/>
  <c r="D5" i="87"/>
  <c r="C5" i="87"/>
  <c r="B5" i="87"/>
  <c r="I62" i="133"/>
  <c r="I61" i="133"/>
  <c r="I60" i="133"/>
  <c r="I57" i="133"/>
  <c r="I56" i="133"/>
  <c r="I55" i="133"/>
  <c r="I54" i="133"/>
  <c r="I53" i="133"/>
  <c r="I52" i="133"/>
  <c r="I51" i="133"/>
  <c r="I50" i="133"/>
  <c r="I36" i="133"/>
  <c r="I42" i="133" s="1"/>
  <c r="I33" i="133"/>
  <c r="I32" i="133"/>
  <c r="I31" i="133"/>
  <c r="I30" i="133"/>
  <c r="I29" i="133"/>
  <c r="I28" i="133"/>
  <c r="I27" i="133"/>
  <c r="I26" i="133"/>
  <c r="I19" i="133"/>
  <c r="I18" i="133"/>
  <c r="I17" i="133"/>
  <c r="I16" i="133"/>
  <c r="I23" i="133" s="1"/>
  <c r="E5" i="133"/>
  <c r="D5" i="133"/>
  <c r="C5" i="133"/>
  <c r="B5" i="133"/>
  <c r="I62" i="142"/>
  <c r="I61" i="142"/>
  <c r="I60" i="142"/>
  <c r="I57" i="142"/>
  <c r="I56" i="142"/>
  <c r="I55" i="142"/>
  <c r="I54" i="142"/>
  <c r="I53" i="142"/>
  <c r="I52" i="142"/>
  <c r="I51" i="142"/>
  <c r="I50" i="142"/>
  <c r="I41" i="142"/>
  <c r="I37" i="142"/>
  <c r="I36" i="142"/>
  <c r="I43" i="142" s="1"/>
  <c r="I33" i="142"/>
  <c r="I32" i="142"/>
  <c r="I31" i="142"/>
  <c r="I30" i="142"/>
  <c r="I29" i="142"/>
  <c r="I28" i="142"/>
  <c r="I27" i="142"/>
  <c r="I26" i="142"/>
  <c r="I19" i="142"/>
  <c r="I18" i="142"/>
  <c r="I17" i="142"/>
  <c r="I16" i="142"/>
  <c r="E5" i="142"/>
  <c r="D5" i="142"/>
  <c r="C5" i="142"/>
  <c r="B5" i="142"/>
  <c r="I62" i="141"/>
  <c r="I61" i="141"/>
  <c r="I60" i="141"/>
  <c r="I57" i="141"/>
  <c r="I56" i="141"/>
  <c r="I55" i="141"/>
  <c r="I54" i="141"/>
  <c r="I53" i="141"/>
  <c r="I52" i="141"/>
  <c r="I51" i="141"/>
  <c r="I50" i="141"/>
  <c r="I42" i="141"/>
  <c r="I41" i="141"/>
  <c r="I38" i="141"/>
  <c r="I37" i="141"/>
  <c r="I36" i="141"/>
  <c r="I43" i="141" s="1"/>
  <c r="I33" i="141"/>
  <c r="I32" i="141"/>
  <c r="I31" i="141"/>
  <c r="I30" i="141"/>
  <c r="I29" i="141"/>
  <c r="I28" i="141"/>
  <c r="I27" i="141"/>
  <c r="I26" i="141"/>
  <c r="I19" i="141"/>
  <c r="I18" i="141"/>
  <c r="I17" i="141"/>
  <c r="I16" i="141"/>
  <c r="I23" i="141" s="1"/>
  <c r="E5" i="141"/>
  <c r="D5" i="141"/>
  <c r="C5" i="141"/>
  <c r="B5" i="141"/>
  <c r="I62" i="90"/>
  <c r="I61" i="90"/>
  <c r="I60" i="90"/>
  <c r="I57" i="90"/>
  <c r="I56" i="90"/>
  <c r="I55" i="90"/>
  <c r="I54" i="90"/>
  <c r="I53" i="90"/>
  <c r="I52" i="90"/>
  <c r="I51" i="90"/>
  <c r="I50" i="90"/>
  <c r="I43" i="90"/>
  <c r="I39" i="90"/>
  <c r="I36" i="90"/>
  <c r="I33" i="90"/>
  <c r="I32" i="90"/>
  <c r="I31" i="90"/>
  <c r="I30" i="90"/>
  <c r="I29" i="90"/>
  <c r="I28" i="90"/>
  <c r="I27" i="90"/>
  <c r="I26" i="90"/>
  <c r="I19" i="90"/>
  <c r="I18" i="90"/>
  <c r="I17" i="90"/>
  <c r="I23" i="90" s="1"/>
  <c r="I16" i="90"/>
  <c r="E5" i="90"/>
  <c r="D5" i="90"/>
  <c r="C5" i="90"/>
  <c r="B5" i="90"/>
  <c r="I62" i="92"/>
  <c r="I61" i="92"/>
  <c r="I60" i="92"/>
  <c r="I57" i="92"/>
  <c r="I56" i="92"/>
  <c r="I55" i="92"/>
  <c r="I54" i="92"/>
  <c r="I53" i="92"/>
  <c r="I52" i="92"/>
  <c r="I51" i="92"/>
  <c r="I50" i="92"/>
  <c r="I42" i="92"/>
  <c r="I41" i="92"/>
  <c r="I38" i="92"/>
  <c r="I37" i="92"/>
  <c r="I36" i="92"/>
  <c r="I43" i="92" s="1"/>
  <c r="I33" i="92"/>
  <c r="I32" i="92"/>
  <c r="I31" i="92"/>
  <c r="I30" i="92"/>
  <c r="I29" i="92"/>
  <c r="I28" i="92"/>
  <c r="I27" i="92"/>
  <c r="I26" i="92"/>
  <c r="I19" i="92"/>
  <c r="I18" i="92"/>
  <c r="I17" i="92"/>
  <c r="I16" i="92"/>
  <c r="I23" i="92" s="1"/>
  <c r="E5" i="92"/>
  <c r="D5" i="92"/>
  <c r="C5" i="92"/>
  <c r="B5" i="92"/>
  <c r="I62" i="93"/>
  <c r="I61" i="93"/>
  <c r="I60" i="93"/>
  <c r="I57" i="93"/>
  <c r="I56" i="93"/>
  <c r="I55" i="93"/>
  <c r="I54" i="93"/>
  <c r="I53" i="93"/>
  <c r="I52" i="93"/>
  <c r="I51" i="93"/>
  <c r="I50" i="93"/>
  <c r="I36" i="93"/>
  <c r="I33" i="93"/>
  <c r="I32" i="93"/>
  <c r="I31" i="93"/>
  <c r="I30" i="93"/>
  <c r="I29" i="93"/>
  <c r="I28" i="93"/>
  <c r="I27" i="93"/>
  <c r="I26" i="93"/>
  <c r="I19" i="93"/>
  <c r="I18" i="93"/>
  <c r="I17" i="93"/>
  <c r="I23" i="93" s="1"/>
  <c r="I16" i="93"/>
  <c r="E5" i="93"/>
  <c r="D5" i="93"/>
  <c r="C5" i="93"/>
  <c r="B5" i="93"/>
  <c r="I62" i="94"/>
  <c r="I61" i="94"/>
  <c r="I60" i="94"/>
  <c r="I57" i="94"/>
  <c r="I56" i="94"/>
  <c r="I55" i="94"/>
  <c r="I54" i="94"/>
  <c r="I53" i="94"/>
  <c r="I52" i="94"/>
  <c r="I51" i="94"/>
  <c r="I50" i="94"/>
  <c r="I36" i="94"/>
  <c r="I42" i="94" s="1"/>
  <c r="I33" i="94"/>
  <c r="I32" i="94"/>
  <c r="I31" i="94"/>
  <c r="I30" i="94"/>
  <c r="I29" i="94"/>
  <c r="I28" i="94"/>
  <c r="I27" i="94"/>
  <c r="I26" i="94"/>
  <c r="I19" i="94"/>
  <c r="I18" i="94"/>
  <c r="I17" i="94"/>
  <c r="I16" i="94"/>
  <c r="E5" i="94"/>
  <c r="D5" i="94"/>
  <c r="C5" i="94"/>
  <c r="B5" i="94"/>
  <c r="I62" i="101"/>
  <c r="I61" i="101"/>
  <c r="I60" i="101"/>
  <c r="I57" i="101"/>
  <c r="I56" i="101"/>
  <c r="I55" i="101"/>
  <c r="I54" i="101"/>
  <c r="I53" i="101"/>
  <c r="I52" i="101"/>
  <c r="I51" i="101"/>
  <c r="I50" i="101"/>
  <c r="I36" i="101"/>
  <c r="I41" i="101" s="1"/>
  <c r="I33" i="101"/>
  <c r="I32" i="101"/>
  <c r="I31" i="101"/>
  <c r="I30" i="101"/>
  <c r="I29" i="101"/>
  <c r="I28" i="101"/>
  <c r="I27" i="101"/>
  <c r="I26" i="101"/>
  <c r="I19" i="101"/>
  <c r="I18" i="101"/>
  <c r="I17" i="101"/>
  <c r="I16" i="101"/>
  <c r="E5" i="101"/>
  <c r="D5" i="101"/>
  <c r="C5" i="101"/>
  <c r="B5" i="101"/>
  <c r="I62" i="102"/>
  <c r="I61" i="102"/>
  <c r="I60" i="102"/>
  <c r="I57" i="102"/>
  <c r="I56" i="102"/>
  <c r="I55" i="102"/>
  <c r="I54" i="102"/>
  <c r="I53" i="102"/>
  <c r="I52" i="102"/>
  <c r="I51" i="102"/>
  <c r="I50" i="102"/>
  <c r="I36" i="102"/>
  <c r="I33" i="102"/>
  <c r="I32" i="102"/>
  <c r="I31" i="102"/>
  <c r="I30" i="102"/>
  <c r="I29" i="102"/>
  <c r="I28" i="102"/>
  <c r="I27" i="102"/>
  <c r="I26" i="102"/>
  <c r="I19" i="102"/>
  <c r="I18" i="102"/>
  <c r="I17" i="102"/>
  <c r="I16" i="102"/>
  <c r="I23" i="102" s="1"/>
  <c r="E5" i="102"/>
  <c r="D5" i="102"/>
  <c r="C5" i="102"/>
  <c r="B5" i="102"/>
  <c r="I62" i="103"/>
  <c r="I61" i="103"/>
  <c r="I60" i="103"/>
  <c r="I57" i="103"/>
  <c r="I56" i="103"/>
  <c r="I55" i="103"/>
  <c r="I54" i="103"/>
  <c r="I53" i="103"/>
  <c r="I52" i="103"/>
  <c r="I51" i="103"/>
  <c r="I50" i="103"/>
  <c r="I42" i="103"/>
  <c r="I38" i="103"/>
  <c r="I37" i="103"/>
  <c r="I36" i="103"/>
  <c r="I43" i="103" s="1"/>
  <c r="I33" i="103"/>
  <c r="I32" i="103"/>
  <c r="I31" i="103"/>
  <c r="I30" i="103"/>
  <c r="I29" i="103"/>
  <c r="I28" i="103"/>
  <c r="I27" i="103"/>
  <c r="I26" i="103"/>
  <c r="I19" i="103"/>
  <c r="I18" i="103"/>
  <c r="I17" i="103"/>
  <c r="I16" i="103"/>
  <c r="I23" i="103" s="1"/>
  <c r="E5" i="103"/>
  <c r="D5" i="103"/>
  <c r="C5" i="103"/>
  <c r="B5" i="103"/>
  <c r="I62" i="104"/>
  <c r="I61" i="104"/>
  <c r="I60" i="104"/>
  <c r="I57" i="104"/>
  <c r="I56" i="104"/>
  <c r="I55" i="104"/>
  <c r="I54" i="104"/>
  <c r="I53" i="104"/>
  <c r="I52" i="104"/>
  <c r="I51" i="104"/>
  <c r="I50" i="104"/>
  <c r="I36" i="104"/>
  <c r="I40" i="104" s="1"/>
  <c r="I33" i="104"/>
  <c r="I32" i="104"/>
  <c r="I31" i="104"/>
  <c r="I30" i="104"/>
  <c r="I29" i="104"/>
  <c r="I28" i="104"/>
  <c r="I27" i="104"/>
  <c r="I26" i="104"/>
  <c r="I19" i="104"/>
  <c r="I18" i="104"/>
  <c r="I17" i="104"/>
  <c r="I16" i="104"/>
  <c r="I23" i="104" s="1"/>
  <c r="J23" i="104" s="1"/>
  <c r="C23" i="104" s="1"/>
  <c r="E5" i="104"/>
  <c r="D5" i="104"/>
  <c r="C5" i="104"/>
  <c r="B5" i="104"/>
  <c r="I23" i="62" l="1"/>
  <c r="J23" i="62" s="1"/>
  <c r="C23" i="62" s="1"/>
  <c r="I23" i="86"/>
  <c r="I34" i="103"/>
  <c r="J34" i="103" s="1"/>
  <c r="C34" i="103" s="1"/>
  <c r="J23" i="103"/>
  <c r="C23" i="103" s="1"/>
  <c r="J23" i="93"/>
  <c r="C23" i="93" s="1"/>
  <c r="I34" i="93"/>
  <c r="J23" i="90"/>
  <c r="C23" i="90" s="1"/>
  <c r="I34" i="90"/>
  <c r="I47" i="90" s="1"/>
  <c r="J23" i="105"/>
  <c r="C23" i="105" s="1"/>
  <c r="I34" i="105"/>
  <c r="I34" i="141"/>
  <c r="J23" i="141"/>
  <c r="C23" i="141" s="1"/>
  <c r="I34" i="62"/>
  <c r="J23" i="102"/>
  <c r="C23" i="102" s="1"/>
  <c r="I34" i="102"/>
  <c r="I47" i="102" s="1"/>
  <c r="I47" i="93"/>
  <c r="I34" i="92"/>
  <c r="J23" i="92"/>
  <c r="C23" i="92" s="1"/>
  <c r="I34" i="133"/>
  <c r="J23" i="133"/>
  <c r="C23" i="133" s="1"/>
  <c r="J23" i="87"/>
  <c r="C23" i="87" s="1"/>
  <c r="I34" i="87"/>
  <c r="I34" i="86"/>
  <c r="J23" i="86"/>
  <c r="C23" i="86" s="1"/>
  <c r="I37" i="104"/>
  <c r="I41" i="104"/>
  <c r="I40" i="103"/>
  <c r="I47" i="103"/>
  <c r="J47" i="103" s="1"/>
  <c r="C47" i="103" s="1"/>
  <c r="I38" i="102"/>
  <c r="I42" i="102"/>
  <c r="I23" i="101"/>
  <c r="I38" i="101"/>
  <c r="I42" i="101"/>
  <c r="I39" i="94"/>
  <c r="I43" i="94"/>
  <c r="I38" i="93"/>
  <c r="I42" i="93"/>
  <c r="I40" i="92"/>
  <c r="I38" i="90"/>
  <c r="I42" i="90"/>
  <c r="I40" i="141"/>
  <c r="I40" i="142"/>
  <c r="I39" i="133"/>
  <c r="I43" i="133"/>
  <c r="I37" i="87"/>
  <c r="I41" i="87"/>
  <c r="I47" i="87"/>
  <c r="I39" i="86"/>
  <c r="I43" i="86"/>
  <c r="I39" i="85"/>
  <c r="I43" i="85"/>
  <c r="I42" i="68"/>
  <c r="I40" i="65"/>
  <c r="I39" i="62"/>
  <c r="I43" i="62"/>
  <c r="I39" i="61"/>
  <c r="I43" i="61"/>
  <c r="I38" i="118"/>
  <c r="I42" i="118"/>
  <c r="I39" i="36"/>
  <c r="I43" i="36"/>
  <c r="I43" i="13"/>
  <c r="I41" i="11"/>
  <c r="I38" i="104"/>
  <c r="I42" i="104"/>
  <c r="I41" i="103"/>
  <c r="I39" i="102"/>
  <c r="I43" i="102"/>
  <c r="I39" i="101"/>
  <c r="I43" i="101"/>
  <c r="I40" i="94"/>
  <c r="I39" i="93"/>
  <c r="I43" i="93"/>
  <c r="I40" i="133"/>
  <c r="I38" i="87"/>
  <c r="I42" i="87"/>
  <c r="I40" i="86"/>
  <c r="I40" i="85"/>
  <c r="I43" i="105"/>
  <c r="I37" i="65"/>
  <c r="I41" i="65"/>
  <c r="I40" i="62"/>
  <c r="I40" i="61"/>
  <c r="I38" i="59"/>
  <c r="I23" i="118"/>
  <c r="I39" i="118"/>
  <c r="I43" i="118"/>
  <c r="I40" i="36"/>
  <c r="I39" i="35"/>
  <c r="I37" i="11"/>
  <c r="I42" i="11"/>
  <c r="I39" i="104"/>
  <c r="I43" i="104"/>
  <c r="I66" i="103"/>
  <c r="J66" i="103" s="1"/>
  <c r="C66" i="103" s="1"/>
  <c r="I40" i="102"/>
  <c r="I40" i="101"/>
  <c r="I37" i="94"/>
  <c r="I41" i="94"/>
  <c r="I40" i="93"/>
  <c r="I40" i="90"/>
  <c r="I23" i="142"/>
  <c r="I38" i="142"/>
  <c r="I42" i="142"/>
  <c r="I37" i="133"/>
  <c r="I47" i="133" s="1"/>
  <c r="I41" i="133"/>
  <c r="I39" i="87"/>
  <c r="I43" i="87"/>
  <c r="I37" i="86"/>
  <c r="I41" i="86"/>
  <c r="I47" i="86"/>
  <c r="I37" i="85"/>
  <c r="I41" i="85"/>
  <c r="I38" i="65"/>
  <c r="I42" i="65"/>
  <c r="I37" i="62"/>
  <c r="I41" i="62"/>
  <c r="I47" i="62"/>
  <c r="I37" i="61"/>
  <c r="I41" i="61"/>
  <c r="I42" i="59"/>
  <c r="I40" i="118"/>
  <c r="I37" i="36"/>
  <c r="I41" i="36"/>
  <c r="I43" i="35"/>
  <c r="I43" i="11"/>
  <c r="I39" i="103"/>
  <c r="I37" i="102"/>
  <c r="I41" i="102"/>
  <c r="I37" i="101"/>
  <c r="I23" i="94"/>
  <c r="J23" i="94" s="1"/>
  <c r="C23" i="94" s="1"/>
  <c r="I38" i="94"/>
  <c r="I37" i="93"/>
  <c r="I41" i="93"/>
  <c r="I39" i="92"/>
  <c r="I37" i="90"/>
  <c r="I41" i="90"/>
  <c r="I39" i="141"/>
  <c r="I39" i="142"/>
  <c r="I38" i="133"/>
  <c r="I38" i="85"/>
  <c r="I38" i="68"/>
  <c r="I39" i="65"/>
  <c r="I38" i="62"/>
  <c r="I38" i="61"/>
  <c r="I37" i="118"/>
  <c r="I38" i="36"/>
  <c r="I39" i="13"/>
  <c r="I39" i="11"/>
  <c r="I34" i="85"/>
  <c r="J23" i="85"/>
  <c r="C23" i="85" s="1"/>
  <c r="I34" i="94"/>
  <c r="I34" i="104"/>
  <c r="I47" i="104" s="1"/>
  <c r="J34" i="104"/>
  <c r="C34" i="104" s="1"/>
  <c r="I66" i="104"/>
  <c r="J66" i="104" s="1"/>
  <c r="C66" i="104" s="1"/>
  <c r="I58" i="103"/>
  <c r="J58" i="103" s="1"/>
  <c r="C58" i="103" s="1"/>
  <c r="I39" i="20"/>
  <c r="I43" i="20"/>
  <c r="I40" i="20"/>
  <c r="I37" i="20"/>
  <c r="I41" i="20"/>
  <c r="I38" i="20"/>
  <c r="I23" i="20"/>
  <c r="I34" i="20" s="1"/>
  <c r="I37" i="15"/>
  <c r="I41" i="15"/>
  <c r="I38" i="15"/>
  <c r="I42" i="15"/>
  <c r="I39" i="15"/>
  <c r="I43" i="15"/>
  <c r="I23" i="15"/>
  <c r="J23" i="15" s="1"/>
  <c r="C23" i="15" s="1"/>
  <c r="I40" i="40"/>
  <c r="I37" i="40"/>
  <c r="I41" i="40"/>
  <c r="I38" i="40"/>
  <c r="I42" i="40"/>
  <c r="I39" i="40"/>
  <c r="I23" i="40"/>
  <c r="J23" i="40" s="1"/>
  <c r="C23" i="40" s="1"/>
  <c r="I40" i="39"/>
  <c r="I37" i="39"/>
  <c r="I41" i="39"/>
  <c r="I38" i="39"/>
  <c r="I42" i="39"/>
  <c r="I39" i="39"/>
  <c r="I23" i="39"/>
  <c r="J23" i="39" s="1"/>
  <c r="C23" i="39" s="1"/>
  <c r="I40" i="41"/>
  <c r="I37" i="41"/>
  <c r="I41" i="41"/>
  <c r="I38" i="41"/>
  <c r="I42" i="41"/>
  <c r="I39" i="41"/>
  <c r="I23" i="41"/>
  <c r="J23" i="41" s="1"/>
  <c r="C23" i="41" s="1"/>
  <c r="I38" i="45"/>
  <c r="I42" i="45"/>
  <c r="I39" i="45"/>
  <c r="I43" i="45"/>
  <c r="I40" i="45"/>
  <c r="I37" i="45"/>
  <c r="I23" i="45"/>
  <c r="J23" i="45" s="1"/>
  <c r="C23" i="45" s="1"/>
  <c r="I38" i="42"/>
  <c r="I42" i="42"/>
  <c r="I39" i="42"/>
  <c r="I43" i="42"/>
  <c r="I40" i="42"/>
  <c r="I37" i="42"/>
  <c r="I23" i="42"/>
  <c r="I34" i="42" s="1"/>
  <c r="I38" i="49"/>
  <c r="I42" i="49"/>
  <c r="I39" i="49"/>
  <c r="I43" i="49"/>
  <c r="I40" i="49"/>
  <c r="I37" i="49"/>
  <c r="I23" i="49"/>
  <c r="I34" i="49" s="1"/>
  <c r="I40" i="50"/>
  <c r="I37" i="50"/>
  <c r="I41" i="50"/>
  <c r="I38" i="50"/>
  <c r="I42" i="50"/>
  <c r="I39" i="50"/>
  <c r="I23" i="50"/>
  <c r="J23" i="50" s="1"/>
  <c r="C23" i="50" s="1"/>
  <c r="I40" i="37"/>
  <c r="I37" i="37"/>
  <c r="I41" i="37"/>
  <c r="I38" i="37"/>
  <c r="I42" i="37"/>
  <c r="I39" i="37"/>
  <c r="I23" i="37"/>
  <c r="J23" i="37" s="1"/>
  <c r="C23" i="37" s="1"/>
  <c r="I23" i="36"/>
  <c r="J23" i="36" s="1"/>
  <c r="C23" i="36" s="1"/>
  <c r="I40" i="35"/>
  <c r="I37" i="35"/>
  <c r="I41" i="35"/>
  <c r="I38" i="35"/>
  <c r="I23" i="35"/>
  <c r="I34" i="35" s="1"/>
  <c r="J23" i="35"/>
  <c r="C23" i="35" s="1"/>
  <c r="I39" i="25"/>
  <c r="I43" i="25"/>
  <c r="I40" i="25"/>
  <c r="I37" i="25"/>
  <c r="I41" i="25"/>
  <c r="I38" i="25"/>
  <c r="I23" i="25"/>
  <c r="I34" i="25" s="1"/>
  <c r="J23" i="25"/>
  <c r="C23" i="25" s="1"/>
  <c r="I39" i="7"/>
  <c r="I43" i="7"/>
  <c r="I40" i="7"/>
  <c r="I37" i="7"/>
  <c r="I41" i="7"/>
  <c r="I38" i="7"/>
  <c r="I23" i="7"/>
  <c r="I34" i="7" s="1"/>
  <c r="I34" i="118"/>
  <c r="J23" i="118"/>
  <c r="C23" i="118" s="1"/>
  <c r="I39" i="131"/>
  <c r="I43" i="131"/>
  <c r="I40" i="131"/>
  <c r="I37" i="131"/>
  <c r="I41" i="131"/>
  <c r="I38" i="131"/>
  <c r="I23" i="131"/>
  <c r="I34" i="131" s="1"/>
  <c r="I37" i="115"/>
  <c r="I41" i="115"/>
  <c r="I38" i="115"/>
  <c r="I42" i="115"/>
  <c r="I39" i="115"/>
  <c r="I43" i="115"/>
  <c r="I23" i="115"/>
  <c r="J23" i="115" s="1"/>
  <c r="C23" i="115" s="1"/>
  <c r="I34" i="115"/>
  <c r="I38" i="58"/>
  <c r="I42" i="58"/>
  <c r="I39" i="58"/>
  <c r="I43" i="58"/>
  <c r="I40" i="58"/>
  <c r="I37" i="58"/>
  <c r="I23" i="58"/>
  <c r="J23" i="58" s="1"/>
  <c r="C23" i="58" s="1"/>
  <c r="I34" i="58"/>
  <c r="I37" i="60"/>
  <c r="I41" i="60"/>
  <c r="I38" i="60"/>
  <c r="I42" i="60"/>
  <c r="I39" i="60"/>
  <c r="I43" i="60"/>
  <c r="I23" i="65"/>
  <c r="J23" i="65" s="1"/>
  <c r="C23" i="65" s="1"/>
  <c r="I39" i="44"/>
  <c r="I43" i="44"/>
  <c r="I40" i="44"/>
  <c r="I37" i="44"/>
  <c r="I41" i="44"/>
  <c r="I38" i="44"/>
  <c r="I23" i="44"/>
  <c r="I34" i="44"/>
  <c r="J23" i="44"/>
  <c r="C23" i="44" s="1"/>
  <c r="I39" i="38"/>
  <c r="I43" i="38"/>
  <c r="I40" i="38"/>
  <c r="I37" i="38"/>
  <c r="I41" i="38"/>
  <c r="I38" i="38"/>
  <c r="I23" i="38"/>
  <c r="J23" i="38" s="1"/>
  <c r="C23" i="38" s="1"/>
  <c r="I34" i="38"/>
  <c r="I37" i="52"/>
  <c r="I41" i="52"/>
  <c r="I38" i="52"/>
  <c r="I42" i="52"/>
  <c r="I39" i="52"/>
  <c r="I43" i="52"/>
  <c r="I23" i="52"/>
  <c r="J23" i="52" s="1"/>
  <c r="C23" i="52" s="1"/>
  <c r="I39" i="122"/>
  <c r="I43" i="122"/>
  <c r="I40" i="122"/>
  <c r="I37" i="122"/>
  <c r="I41" i="122"/>
  <c r="I38" i="122"/>
  <c r="I23" i="122"/>
  <c r="J23" i="122" s="1"/>
  <c r="C23" i="122" s="1"/>
  <c r="I37" i="121"/>
  <c r="I41" i="121"/>
  <c r="I38" i="121"/>
  <c r="I42" i="121"/>
  <c r="I39" i="121"/>
  <c r="I43" i="121"/>
  <c r="I23" i="121"/>
  <c r="I34" i="121" s="1"/>
  <c r="I39" i="28"/>
  <c r="I43" i="28"/>
  <c r="I40" i="28"/>
  <c r="I37" i="28"/>
  <c r="I41" i="28"/>
  <c r="I38" i="28"/>
  <c r="I23" i="28"/>
  <c r="I34" i="28" s="1"/>
  <c r="I37" i="29"/>
  <c r="I41" i="29"/>
  <c r="I38" i="29"/>
  <c r="I42" i="29"/>
  <c r="I39" i="29"/>
  <c r="I43" i="29"/>
  <c r="I23" i="29"/>
  <c r="J23" i="29" s="1"/>
  <c r="C23" i="29" s="1"/>
  <c r="I37" i="57"/>
  <c r="I41" i="57"/>
  <c r="I38" i="57"/>
  <c r="I42" i="57"/>
  <c r="I39" i="57"/>
  <c r="I43" i="57"/>
  <c r="I23" i="57"/>
  <c r="J23" i="57" s="1"/>
  <c r="C23" i="57" s="1"/>
  <c r="I37" i="124"/>
  <c r="I41" i="124"/>
  <c r="I38" i="124"/>
  <c r="I42" i="124"/>
  <c r="I39" i="124"/>
  <c r="I43" i="124"/>
  <c r="I23" i="124"/>
  <c r="J23" i="124" s="1"/>
  <c r="C23" i="124" s="1"/>
  <c r="I23" i="11"/>
  <c r="I34" i="11" s="1"/>
  <c r="I37" i="12"/>
  <c r="I41" i="12"/>
  <c r="I38" i="12"/>
  <c r="I42" i="12"/>
  <c r="I39" i="12"/>
  <c r="I43" i="12"/>
  <c r="I23" i="12"/>
  <c r="J23" i="12" s="1"/>
  <c r="C23" i="12" s="1"/>
  <c r="I40" i="13"/>
  <c r="I37" i="13"/>
  <c r="I41" i="13"/>
  <c r="I38" i="13"/>
  <c r="I23" i="13"/>
  <c r="I34" i="13"/>
  <c r="J23" i="13"/>
  <c r="C23" i="13" s="1"/>
  <c r="I37" i="14"/>
  <c r="I41" i="14"/>
  <c r="I38" i="14"/>
  <c r="I42" i="14"/>
  <c r="I39" i="14"/>
  <c r="I43" i="14"/>
  <c r="I23" i="14"/>
  <c r="I34" i="14" s="1"/>
  <c r="J23" i="14"/>
  <c r="C23" i="14" s="1"/>
  <c r="I38" i="81"/>
  <c r="I42" i="81"/>
  <c r="I39" i="81"/>
  <c r="I43" i="81"/>
  <c r="I40" i="81"/>
  <c r="I37" i="81"/>
  <c r="I23" i="81"/>
  <c r="J23" i="81" s="1"/>
  <c r="C23" i="81" s="1"/>
  <c r="I39" i="63"/>
  <c r="I43" i="63"/>
  <c r="I40" i="63"/>
  <c r="I37" i="63"/>
  <c r="I41" i="63"/>
  <c r="I38" i="63"/>
  <c r="I39" i="46"/>
  <c r="I43" i="46"/>
  <c r="I40" i="46"/>
  <c r="I37" i="46"/>
  <c r="I41" i="46"/>
  <c r="I38" i="46"/>
  <c r="I23" i="46"/>
  <c r="I34" i="46" s="1"/>
  <c r="I39" i="53"/>
  <c r="I43" i="53"/>
  <c r="I40" i="53"/>
  <c r="I37" i="53"/>
  <c r="I41" i="53"/>
  <c r="I38" i="53"/>
  <c r="I23" i="53"/>
  <c r="I34" i="53" s="1"/>
  <c r="I37" i="59"/>
  <c r="I41" i="59"/>
  <c r="I39" i="59"/>
  <c r="I43" i="59"/>
  <c r="I23" i="59"/>
  <c r="J23" i="59" s="1"/>
  <c r="C23" i="59" s="1"/>
  <c r="I34" i="59"/>
  <c r="I23" i="61"/>
  <c r="I34" i="61" s="1"/>
  <c r="I47" i="61" s="1"/>
  <c r="I23" i="60"/>
  <c r="I34" i="60" s="1"/>
  <c r="I23" i="63"/>
  <c r="J23" i="63" s="1"/>
  <c r="C23" i="63" s="1"/>
  <c r="I39" i="67"/>
  <c r="I43" i="67"/>
  <c r="I40" i="67"/>
  <c r="I37" i="67"/>
  <c r="I41" i="67"/>
  <c r="I38" i="67"/>
  <c r="I23" i="67"/>
  <c r="J23" i="67" s="1"/>
  <c r="C23" i="67" s="1"/>
  <c r="I37" i="68"/>
  <c r="I41" i="68"/>
  <c r="I39" i="68"/>
  <c r="I43" i="68"/>
  <c r="I23" i="68"/>
  <c r="I34" i="68" s="1"/>
  <c r="J23" i="68"/>
  <c r="C23" i="68" s="1"/>
  <c r="I39" i="69"/>
  <c r="I43" i="69"/>
  <c r="I40" i="69"/>
  <c r="I37" i="69"/>
  <c r="I41" i="69"/>
  <c r="I38" i="69"/>
  <c r="I23" i="69"/>
  <c r="I34" i="69"/>
  <c r="J23" i="69"/>
  <c r="C23" i="69" s="1"/>
  <c r="I37" i="70"/>
  <c r="I41" i="70"/>
  <c r="I38" i="70"/>
  <c r="I42" i="70"/>
  <c r="I39" i="70"/>
  <c r="I43" i="70"/>
  <c r="I23" i="70"/>
  <c r="I34" i="70" s="1"/>
  <c r="J23" i="70"/>
  <c r="C23" i="70" s="1"/>
  <c r="I39" i="71"/>
  <c r="I43" i="71"/>
  <c r="I40" i="71"/>
  <c r="I37" i="71"/>
  <c r="I41" i="71"/>
  <c r="I38" i="71"/>
  <c r="I23" i="71"/>
  <c r="I34" i="71" s="1"/>
  <c r="I37" i="73"/>
  <c r="I41" i="73"/>
  <c r="I38" i="73"/>
  <c r="I42" i="73"/>
  <c r="I39" i="73"/>
  <c r="I43" i="73"/>
  <c r="I23" i="73"/>
  <c r="J23" i="73" s="1"/>
  <c r="C23" i="73" s="1"/>
  <c r="I34" i="73"/>
  <c r="I39" i="74"/>
  <c r="I43" i="74"/>
  <c r="I40" i="74"/>
  <c r="I37" i="74"/>
  <c r="I41" i="74"/>
  <c r="I38" i="74"/>
  <c r="I23" i="74"/>
  <c r="J23" i="74" s="1"/>
  <c r="C23" i="74" s="1"/>
  <c r="I34" i="74"/>
  <c r="I37" i="112"/>
  <c r="I41" i="112"/>
  <c r="I38" i="112"/>
  <c r="I42" i="112"/>
  <c r="I39" i="112"/>
  <c r="I43" i="112"/>
  <c r="I23" i="112"/>
  <c r="J23" i="112"/>
  <c r="C23" i="112" s="1"/>
  <c r="I34" i="112"/>
  <c r="I37" i="76"/>
  <c r="I41" i="76"/>
  <c r="I38" i="76"/>
  <c r="I42" i="76"/>
  <c r="I39" i="76"/>
  <c r="I43" i="76"/>
  <c r="I23" i="76"/>
  <c r="I34" i="76" s="1"/>
  <c r="J23" i="76"/>
  <c r="C23" i="76" s="1"/>
  <c r="I37" i="75"/>
  <c r="I41" i="75"/>
  <c r="I38" i="75"/>
  <c r="I42" i="75"/>
  <c r="I39" i="75"/>
  <c r="I43" i="75"/>
  <c r="I23" i="75"/>
  <c r="I34" i="75" s="1"/>
  <c r="J23" i="75"/>
  <c r="C23" i="75" s="1"/>
  <c r="I37" i="77"/>
  <c r="I41" i="77"/>
  <c r="I38" i="77"/>
  <c r="I42" i="77"/>
  <c r="I39" i="77"/>
  <c r="I43" i="77"/>
  <c r="I23" i="77"/>
  <c r="I34" i="77" s="1"/>
  <c r="I39" i="78"/>
  <c r="I43" i="78"/>
  <c r="I40" i="78"/>
  <c r="I37" i="78"/>
  <c r="I41" i="78"/>
  <c r="I38" i="78"/>
  <c r="I23" i="78"/>
  <c r="I34" i="78" s="1"/>
  <c r="I37" i="9"/>
  <c r="I41" i="9"/>
  <c r="I38" i="9"/>
  <c r="I42" i="9"/>
  <c r="I39" i="9"/>
  <c r="I43" i="9"/>
  <c r="I23" i="9"/>
  <c r="J23" i="9" s="1"/>
  <c r="C23" i="9" s="1"/>
  <c r="I39" i="18"/>
  <c r="I43" i="18"/>
  <c r="I40" i="18"/>
  <c r="I37" i="18"/>
  <c r="I41" i="18"/>
  <c r="I38" i="18"/>
  <c r="J47" i="145"/>
  <c r="C47" i="145" s="1"/>
  <c r="I58" i="145"/>
  <c r="J58" i="145" s="1"/>
  <c r="C58" i="145" s="1"/>
  <c r="I23" i="18"/>
  <c r="I34" i="18"/>
  <c r="J23" i="18"/>
  <c r="C23" i="18" s="1"/>
  <c r="I40" i="72"/>
  <c r="I37" i="72"/>
  <c r="I41" i="72"/>
  <c r="I38" i="72"/>
  <c r="I42" i="72"/>
  <c r="I39" i="72"/>
  <c r="I23" i="72"/>
  <c r="I34" i="72" s="1"/>
  <c r="J23" i="72"/>
  <c r="C23" i="72" s="1"/>
  <c r="I40" i="54"/>
  <c r="I37" i="54"/>
  <c r="I41" i="54"/>
  <c r="I38" i="54"/>
  <c r="I42" i="54"/>
  <c r="I39" i="54"/>
  <c r="I23" i="54"/>
  <c r="J23" i="54" s="1"/>
  <c r="C23" i="54" s="1"/>
  <c r="I38" i="64"/>
  <c r="I42" i="64"/>
  <c r="I39" i="64"/>
  <c r="I43" i="64"/>
  <c r="I40" i="64"/>
  <c r="I37" i="64"/>
  <c r="I23" i="64"/>
  <c r="I34" i="64" s="1"/>
  <c r="J23" i="101"/>
  <c r="C23" i="101" s="1"/>
  <c r="I34" i="101"/>
  <c r="J23" i="142"/>
  <c r="C23" i="142" s="1"/>
  <c r="I34" i="142"/>
  <c r="I38" i="82"/>
  <c r="I42" i="82"/>
  <c r="I39" i="82"/>
  <c r="I43" i="82"/>
  <c r="I40" i="82"/>
  <c r="I37" i="82"/>
  <c r="I23" i="82"/>
  <c r="I34" i="82" s="1"/>
  <c r="J23" i="82"/>
  <c r="C23" i="82" s="1"/>
  <c r="J47" i="143"/>
  <c r="C47" i="143" s="1"/>
  <c r="I58" i="143"/>
  <c r="J58" i="143" s="1"/>
  <c r="C58" i="143" s="1"/>
  <c r="J34" i="143"/>
  <c r="C34" i="143" s="1"/>
  <c r="I66" i="143"/>
  <c r="J66" i="143" s="1"/>
  <c r="C66" i="143" s="1"/>
  <c r="I34" i="122" l="1"/>
  <c r="I34" i="57"/>
  <c r="I34" i="29"/>
  <c r="I66" i="29" s="1"/>
  <c r="J66" i="29" s="1"/>
  <c r="C66" i="29" s="1"/>
  <c r="J47" i="133"/>
  <c r="C47" i="133" s="1"/>
  <c r="I58" i="133"/>
  <c r="J58" i="133" s="1"/>
  <c r="C58" i="133" s="1"/>
  <c r="I58" i="102"/>
  <c r="J58" i="102" s="1"/>
  <c r="C58" i="102" s="1"/>
  <c r="J47" i="102"/>
  <c r="C47" i="102" s="1"/>
  <c r="I58" i="90"/>
  <c r="J58" i="90" s="1"/>
  <c r="C58" i="90" s="1"/>
  <c r="J47" i="90"/>
  <c r="C47" i="90" s="1"/>
  <c r="J23" i="64"/>
  <c r="C23" i="64" s="1"/>
  <c r="J23" i="78"/>
  <c r="C23" i="78" s="1"/>
  <c r="J23" i="71"/>
  <c r="C23" i="71" s="1"/>
  <c r="J23" i="11"/>
  <c r="C23" i="11" s="1"/>
  <c r="J23" i="28"/>
  <c r="C23" i="28" s="1"/>
  <c r="I34" i="52"/>
  <c r="I66" i="52" s="1"/>
  <c r="J66" i="52" s="1"/>
  <c r="C66" i="52" s="1"/>
  <c r="J23" i="49"/>
  <c r="C23" i="49" s="1"/>
  <c r="J23" i="20"/>
  <c r="C23" i="20" s="1"/>
  <c r="J47" i="86"/>
  <c r="C47" i="86" s="1"/>
  <c r="I58" i="86"/>
  <c r="J58" i="86" s="1"/>
  <c r="C58" i="86" s="1"/>
  <c r="I58" i="87"/>
  <c r="J58" i="87" s="1"/>
  <c r="C58" i="87" s="1"/>
  <c r="J47" i="87"/>
  <c r="C47" i="87" s="1"/>
  <c r="I66" i="86"/>
  <c r="J66" i="86" s="1"/>
  <c r="C66" i="86" s="1"/>
  <c r="J34" i="86"/>
  <c r="C34" i="86" s="1"/>
  <c r="I66" i="133"/>
  <c r="J66" i="133" s="1"/>
  <c r="C66" i="133" s="1"/>
  <c r="J34" i="133"/>
  <c r="C34" i="133" s="1"/>
  <c r="I58" i="93"/>
  <c r="J58" i="93" s="1"/>
  <c r="C58" i="93" s="1"/>
  <c r="J47" i="93"/>
  <c r="C47" i="93" s="1"/>
  <c r="I47" i="105"/>
  <c r="J34" i="105"/>
  <c r="C34" i="105" s="1"/>
  <c r="I66" i="105"/>
  <c r="J66" i="105" s="1"/>
  <c r="C66" i="105" s="1"/>
  <c r="J34" i="93"/>
  <c r="C34" i="93" s="1"/>
  <c r="I66" i="93"/>
  <c r="J66" i="93" s="1"/>
  <c r="C66" i="93" s="1"/>
  <c r="I34" i="54"/>
  <c r="J23" i="77"/>
  <c r="C23" i="77" s="1"/>
  <c r="J23" i="53"/>
  <c r="C23" i="53" s="1"/>
  <c r="J23" i="42"/>
  <c r="C23" i="42" s="1"/>
  <c r="J47" i="62"/>
  <c r="C47" i="62" s="1"/>
  <c r="I58" i="62"/>
  <c r="J58" i="62" s="1"/>
  <c r="C58" i="62" s="1"/>
  <c r="J34" i="87"/>
  <c r="C34" i="87" s="1"/>
  <c r="I66" i="87"/>
  <c r="J66" i="87" s="1"/>
  <c r="C66" i="87" s="1"/>
  <c r="I66" i="62"/>
  <c r="J66" i="62" s="1"/>
  <c r="C66" i="62" s="1"/>
  <c r="J34" i="62"/>
  <c r="C34" i="62" s="1"/>
  <c r="J34" i="102"/>
  <c r="C34" i="102" s="1"/>
  <c r="I66" i="102"/>
  <c r="J66" i="102" s="1"/>
  <c r="C66" i="102" s="1"/>
  <c r="J34" i="90"/>
  <c r="C34" i="90" s="1"/>
  <c r="I66" i="90"/>
  <c r="J66" i="90" s="1"/>
  <c r="C66" i="90" s="1"/>
  <c r="J34" i="92"/>
  <c r="C34" i="92" s="1"/>
  <c r="I66" i="92"/>
  <c r="J66" i="92" s="1"/>
  <c r="C66" i="92" s="1"/>
  <c r="I47" i="92"/>
  <c r="J34" i="141"/>
  <c r="C34" i="141" s="1"/>
  <c r="I66" i="141"/>
  <c r="J66" i="141" s="1"/>
  <c r="C66" i="141" s="1"/>
  <c r="I47" i="141"/>
  <c r="J23" i="61"/>
  <c r="C23" i="61" s="1"/>
  <c r="I34" i="63"/>
  <c r="J34" i="85"/>
  <c r="C34" i="85" s="1"/>
  <c r="I66" i="85"/>
  <c r="J66" i="85" s="1"/>
  <c r="C66" i="85" s="1"/>
  <c r="I47" i="85"/>
  <c r="I66" i="94"/>
  <c r="J66" i="94" s="1"/>
  <c r="C66" i="94" s="1"/>
  <c r="I47" i="94"/>
  <c r="J34" i="94"/>
  <c r="C34" i="94" s="1"/>
  <c r="I58" i="104"/>
  <c r="J58" i="104" s="1"/>
  <c r="C58" i="104" s="1"/>
  <c r="J47" i="104"/>
  <c r="C47" i="104" s="1"/>
  <c r="J34" i="20"/>
  <c r="C34" i="20" s="1"/>
  <c r="I66" i="20"/>
  <c r="J66" i="20" s="1"/>
  <c r="C66" i="20" s="1"/>
  <c r="I47" i="20"/>
  <c r="I34" i="15"/>
  <c r="I47" i="15" s="1"/>
  <c r="I34" i="40"/>
  <c r="J34" i="40" s="1"/>
  <c r="C34" i="40" s="1"/>
  <c r="I47" i="40"/>
  <c r="I34" i="39"/>
  <c r="J34" i="39" s="1"/>
  <c r="C34" i="39" s="1"/>
  <c r="I47" i="39"/>
  <c r="I34" i="41"/>
  <c r="J34" i="41" s="1"/>
  <c r="C34" i="41" s="1"/>
  <c r="I47" i="41"/>
  <c r="I34" i="45"/>
  <c r="I66" i="45" s="1"/>
  <c r="J66" i="45" s="1"/>
  <c r="C66" i="45" s="1"/>
  <c r="I47" i="45"/>
  <c r="J23" i="46"/>
  <c r="C23" i="46" s="1"/>
  <c r="I66" i="42"/>
  <c r="J66" i="42" s="1"/>
  <c r="C66" i="42" s="1"/>
  <c r="I47" i="42"/>
  <c r="J34" i="42"/>
  <c r="C34" i="42" s="1"/>
  <c r="I34" i="124"/>
  <c r="I66" i="124" s="1"/>
  <c r="J66" i="124" s="1"/>
  <c r="C66" i="124" s="1"/>
  <c r="I66" i="49"/>
  <c r="J66" i="49" s="1"/>
  <c r="C66" i="49" s="1"/>
  <c r="I47" i="49"/>
  <c r="J34" i="49"/>
  <c r="C34" i="49" s="1"/>
  <c r="I34" i="50"/>
  <c r="J34" i="50" s="1"/>
  <c r="C34" i="50" s="1"/>
  <c r="J23" i="131"/>
  <c r="C23" i="131" s="1"/>
  <c r="I34" i="37"/>
  <c r="J34" i="37" s="1"/>
  <c r="C34" i="37" s="1"/>
  <c r="I34" i="36"/>
  <c r="I47" i="36" s="1"/>
  <c r="J34" i="35"/>
  <c r="C34" i="35" s="1"/>
  <c r="I66" i="35"/>
  <c r="J66" i="35" s="1"/>
  <c r="C66" i="35" s="1"/>
  <c r="I47" i="35"/>
  <c r="J34" i="25"/>
  <c r="C34" i="25" s="1"/>
  <c r="I66" i="25"/>
  <c r="J66" i="25" s="1"/>
  <c r="C66" i="25" s="1"/>
  <c r="I47" i="25"/>
  <c r="J23" i="7"/>
  <c r="C23" i="7" s="1"/>
  <c r="J34" i="7"/>
  <c r="C34" i="7" s="1"/>
  <c r="I66" i="7"/>
  <c r="J66" i="7" s="1"/>
  <c r="C66" i="7" s="1"/>
  <c r="I47" i="7"/>
  <c r="J34" i="118"/>
  <c r="C34" i="118" s="1"/>
  <c r="I66" i="118"/>
  <c r="J66" i="118" s="1"/>
  <c r="C66" i="118" s="1"/>
  <c r="I47" i="118"/>
  <c r="J34" i="131"/>
  <c r="C34" i="131" s="1"/>
  <c r="I66" i="131"/>
  <c r="J66" i="131" s="1"/>
  <c r="C66" i="131" s="1"/>
  <c r="I47" i="131"/>
  <c r="I34" i="81"/>
  <c r="I47" i="115"/>
  <c r="J34" i="115"/>
  <c r="C34" i="115" s="1"/>
  <c r="I66" i="115"/>
  <c r="J66" i="115" s="1"/>
  <c r="C66" i="115" s="1"/>
  <c r="I66" i="58"/>
  <c r="J66" i="58" s="1"/>
  <c r="C66" i="58" s="1"/>
  <c r="I47" i="58"/>
  <c r="J34" i="58"/>
  <c r="C34" i="58" s="1"/>
  <c r="J23" i="60"/>
  <c r="C23" i="60" s="1"/>
  <c r="I34" i="65"/>
  <c r="J34" i="65" s="1"/>
  <c r="C34" i="65" s="1"/>
  <c r="J23" i="121"/>
  <c r="C23" i="121" s="1"/>
  <c r="J34" i="44"/>
  <c r="C34" i="44" s="1"/>
  <c r="I66" i="44"/>
  <c r="J66" i="44" s="1"/>
  <c r="C66" i="44" s="1"/>
  <c r="I47" i="44"/>
  <c r="J34" i="38"/>
  <c r="C34" i="38" s="1"/>
  <c r="I66" i="38"/>
  <c r="J66" i="38" s="1"/>
  <c r="C66" i="38" s="1"/>
  <c r="I47" i="38"/>
  <c r="I47" i="52"/>
  <c r="J34" i="52"/>
  <c r="C34" i="52" s="1"/>
  <c r="J34" i="122"/>
  <c r="C34" i="122" s="1"/>
  <c r="I66" i="122"/>
  <c r="J66" i="122" s="1"/>
  <c r="C66" i="122" s="1"/>
  <c r="I47" i="122"/>
  <c r="I47" i="121"/>
  <c r="J34" i="121"/>
  <c r="C34" i="121" s="1"/>
  <c r="I66" i="121"/>
  <c r="J66" i="121" s="1"/>
  <c r="C66" i="121" s="1"/>
  <c r="J34" i="28"/>
  <c r="C34" i="28" s="1"/>
  <c r="I66" i="28"/>
  <c r="J66" i="28" s="1"/>
  <c r="C66" i="28" s="1"/>
  <c r="I47" i="28"/>
  <c r="I47" i="29"/>
  <c r="J34" i="29"/>
  <c r="C34" i="29" s="1"/>
  <c r="I47" i="57"/>
  <c r="J34" i="57"/>
  <c r="C34" i="57" s="1"/>
  <c r="I66" i="57"/>
  <c r="J66" i="57" s="1"/>
  <c r="C66" i="57" s="1"/>
  <c r="I47" i="124"/>
  <c r="J34" i="124"/>
  <c r="C34" i="124" s="1"/>
  <c r="I34" i="9"/>
  <c r="I66" i="9" s="1"/>
  <c r="J66" i="9" s="1"/>
  <c r="C66" i="9" s="1"/>
  <c r="J34" i="11"/>
  <c r="C34" i="11" s="1"/>
  <c r="I66" i="11"/>
  <c r="J66" i="11" s="1"/>
  <c r="C66" i="11" s="1"/>
  <c r="I47" i="11"/>
  <c r="I34" i="12"/>
  <c r="I66" i="12" s="1"/>
  <c r="J66" i="12" s="1"/>
  <c r="C66" i="12" s="1"/>
  <c r="J34" i="13"/>
  <c r="C34" i="13" s="1"/>
  <c r="I66" i="13"/>
  <c r="J66" i="13" s="1"/>
  <c r="C66" i="13" s="1"/>
  <c r="I47" i="13"/>
  <c r="I47" i="14"/>
  <c r="J34" i="14"/>
  <c r="C34" i="14" s="1"/>
  <c r="I66" i="14"/>
  <c r="J66" i="14" s="1"/>
  <c r="C66" i="14" s="1"/>
  <c r="I66" i="81"/>
  <c r="J66" i="81" s="1"/>
  <c r="C66" i="81" s="1"/>
  <c r="I47" i="81"/>
  <c r="J34" i="81"/>
  <c r="C34" i="81" s="1"/>
  <c r="J34" i="46"/>
  <c r="C34" i="46" s="1"/>
  <c r="I66" i="46"/>
  <c r="J66" i="46" s="1"/>
  <c r="C66" i="46" s="1"/>
  <c r="I47" i="46"/>
  <c r="J34" i="53"/>
  <c r="C34" i="53" s="1"/>
  <c r="I66" i="53"/>
  <c r="J66" i="53" s="1"/>
  <c r="C66" i="53" s="1"/>
  <c r="I47" i="53"/>
  <c r="I47" i="59"/>
  <c r="J34" i="59"/>
  <c r="C34" i="59" s="1"/>
  <c r="I66" i="59"/>
  <c r="J66" i="59" s="1"/>
  <c r="C66" i="59" s="1"/>
  <c r="I66" i="61"/>
  <c r="J66" i="61" s="1"/>
  <c r="C66" i="61" s="1"/>
  <c r="J34" i="61"/>
  <c r="C34" i="61" s="1"/>
  <c r="J47" i="61"/>
  <c r="C47" i="61" s="1"/>
  <c r="I58" i="61"/>
  <c r="J58" i="61" s="1"/>
  <c r="C58" i="61" s="1"/>
  <c r="J34" i="60"/>
  <c r="C34" i="60" s="1"/>
  <c r="I66" i="60"/>
  <c r="J66" i="60" s="1"/>
  <c r="C66" i="60" s="1"/>
  <c r="I47" i="60"/>
  <c r="J34" i="63"/>
  <c r="C34" i="63" s="1"/>
  <c r="I66" i="63"/>
  <c r="J66" i="63" s="1"/>
  <c r="C66" i="63" s="1"/>
  <c r="I47" i="63"/>
  <c r="I34" i="67"/>
  <c r="I47" i="67" s="1"/>
  <c r="J34" i="67"/>
  <c r="C34" i="67" s="1"/>
  <c r="I47" i="68"/>
  <c r="J34" i="68"/>
  <c r="C34" i="68" s="1"/>
  <c r="I66" i="68"/>
  <c r="J66" i="68" s="1"/>
  <c r="C66" i="68" s="1"/>
  <c r="J34" i="69"/>
  <c r="C34" i="69" s="1"/>
  <c r="I66" i="69"/>
  <c r="J66" i="69" s="1"/>
  <c r="C66" i="69" s="1"/>
  <c r="I47" i="69"/>
  <c r="I47" i="70"/>
  <c r="J34" i="70"/>
  <c r="C34" i="70" s="1"/>
  <c r="I66" i="70"/>
  <c r="J66" i="70" s="1"/>
  <c r="C66" i="70" s="1"/>
  <c r="J34" i="71"/>
  <c r="C34" i="71" s="1"/>
  <c r="I66" i="71"/>
  <c r="J66" i="71" s="1"/>
  <c r="C66" i="71" s="1"/>
  <c r="I47" i="71"/>
  <c r="I47" i="73"/>
  <c r="J34" i="73"/>
  <c r="C34" i="73" s="1"/>
  <c r="I66" i="73"/>
  <c r="J66" i="73" s="1"/>
  <c r="C66" i="73" s="1"/>
  <c r="J34" i="74"/>
  <c r="C34" i="74" s="1"/>
  <c r="I66" i="74"/>
  <c r="J66" i="74" s="1"/>
  <c r="C66" i="74" s="1"/>
  <c r="I47" i="74"/>
  <c r="I47" i="112"/>
  <c r="J34" i="112"/>
  <c r="C34" i="112" s="1"/>
  <c r="I66" i="112"/>
  <c r="J66" i="112" s="1"/>
  <c r="C66" i="112" s="1"/>
  <c r="I47" i="76"/>
  <c r="J34" i="76"/>
  <c r="C34" i="76" s="1"/>
  <c r="I66" i="76"/>
  <c r="J66" i="76" s="1"/>
  <c r="C66" i="76" s="1"/>
  <c r="I47" i="75"/>
  <c r="J34" i="75"/>
  <c r="C34" i="75" s="1"/>
  <c r="I66" i="75"/>
  <c r="J66" i="75" s="1"/>
  <c r="C66" i="75" s="1"/>
  <c r="I47" i="77"/>
  <c r="J34" i="77"/>
  <c r="C34" i="77" s="1"/>
  <c r="I66" i="77"/>
  <c r="J66" i="77" s="1"/>
  <c r="C66" i="77" s="1"/>
  <c r="J34" i="78"/>
  <c r="C34" i="78" s="1"/>
  <c r="I66" i="78"/>
  <c r="J66" i="78" s="1"/>
  <c r="C66" i="78" s="1"/>
  <c r="I47" i="78"/>
  <c r="I47" i="9"/>
  <c r="J34" i="9"/>
  <c r="C34" i="9" s="1"/>
  <c r="I66" i="18"/>
  <c r="J66" i="18" s="1"/>
  <c r="C66" i="18" s="1"/>
  <c r="I47" i="18"/>
  <c r="J34" i="18"/>
  <c r="C34" i="18" s="1"/>
  <c r="J34" i="72"/>
  <c r="C34" i="72" s="1"/>
  <c r="I66" i="72"/>
  <c r="J66" i="72" s="1"/>
  <c r="C66" i="72" s="1"/>
  <c r="I47" i="72"/>
  <c r="J34" i="54"/>
  <c r="C34" i="54" s="1"/>
  <c r="I66" i="54"/>
  <c r="J66" i="54" s="1"/>
  <c r="C66" i="54" s="1"/>
  <c r="I47" i="54"/>
  <c r="I66" i="64"/>
  <c r="J66" i="64" s="1"/>
  <c r="C66" i="64" s="1"/>
  <c r="I47" i="64"/>
  <c r="J34" i="64"/>
  <c r="C34" i="64" s="1"/>
  <c r="J34" i="101"/>
  <c r="C34" i="101" s="1"/>
  <c r="I66" i="101"/>
  <c r="J66" i="101" s="1"/>
  <c r="C66" i="101" s="1"/>
  <c r="I47" i="101"/>
  <c r="I47" i="142"/>
  <c r="J34" i="142"/>
  <c r="C34" i="142" s="1"/>
  <c r="I66" i="142"/>
  <c r="J66" i="142" s="1"/>
  <c r="C66" i="142" s="1"/>
  <c r="I66" i="82"/>
  <c r="J66" i="82" s="1"/>
  <c r="C66" i="82" s="1"/>
  <c r="I47" i="82"/>
  <c r="J34" i="82"/>
  <c r="C34" i="82" s="1"/>
  <c r="J34" i="12" l="1"/>
  <c r="C34" i="12" s="1"/>
  <c r="I66" i="67"/>
  <c r="J66" i="67" s="1"/>
  <c r="C66" i="67" s="1"/>
  <c r="I47" i="12"/>
  <c r="I58" i="12" s="1"/>
  <c r="J58" i="12" s="1"/>
  <c r="C58" i="12" s="1"/>
  <c r="J34" i="45"/>
  <c r="C34" i="45" s="1"/>
  <c r="I47" i="50"/>
  <c r="I66" i="50"/>
  <c r="J66" i="50" s="1"/>
  <c r="C66" i="50" s="1"/>
  <c r="J47" i="92"/>
  <c r="C47" i="92" s="1"/>
  <c r="I58" i="92"/>
  <c r="J58" i="92" s="1"/>
  <c r="C58" i="92" s="1"/>
  <c r="J47" i="141"/>
  <c r="C47" i="141" s="1"/>
  <c r="I58" i="141"/>
  <c r="J58" i="141" s="1"/>
  <c r="C58" i="141" s="1"/>
  <c r="I58" i="105"/>
  <c r="J58" i="105" s="1"/>
  <c r="C58" i="105" s="1"/>
  <c r="J47" i="105"/>
  <c r="C47" i="105" s="1"/>
  <c r="J47" i="85"/>
  <c r="C47" i="85" s="1"/>
  <c r="I58" i="85"/>
  <c r="J58" i="85" s="1"/>
  <c r="C58" i="85" s="1"/>
  <c r="J47" i="94"/>
  <c r="C47" i="94" s="1"/>
  <c r="I58" i="94"/>
  <c r="J58" i="94" s="1"/>
  <c r="C58" i="94" s="1"/>
  <c r="J47" i="20"/>
  <c r="C47" i="20" s="1"/>
  <c r="I58" i="20"/>
  <c r="J58" i="20" s="1"/>
  <c r="C58" i="20" s="1"/>
  <c r="I66" i="15"/>
  <c r="J66" i="15" s="1"/>
  <c r="C66" i="15" s="1"/>
  <c r="J34" i="15"/>
  <c r="C34" i="15" s="1"/>
  <c r="I58" i="15"/>
  <c r="J58" i="15" s="1"/>
  <c r="C58" i="15" s="1"/>
  <c r="J47" i="15"/>
  <c r="C47" i="15" s="1"/>
  <c r="I66" i="40"/>
  <c r="J66" i="40" s="1"/>
  <c r="C66" i="40" s="1"/>
  <c r="I58" i="40"/>
  <c r="J58" i="40" s="1"/>
  <c r="C58" i="40" s="1"/>
  <c r="J47" i="40"/>
  <c r="C47" i="40" s="1"/>
  <c r="I66" i="39"/>
  <c r="J66" i="39" s="1"/>
  <c r="C66" i="39" s="1"/>
  <c r="I58" i="39"/>
  <c r="J58" i="39" s="1"/>
  <c r="C58" i="39" s="1"/>
  <c r="J47" i="39"/>
  <c r="C47" i="39" s="1"/>
  <c r="I66" i="41"/>
  <c r="J66" i="41" s="1"/>
  <c r="C66" i="41" s="1"/>
  <c r="I58" i="41"/>
  <c r="J58" i="41" s="1"/>
  <c r="C58" i="41" s="1"/>
  <c r="J47" i="41"/>
  <c r="C47" i="41" s="1"/>
  <c r="J47" i="45"/>
  <c r="C47" i="45" s="1"/>
  <c r="I58" i="45"/>
  <c r="J58" i="45" s="1"/>
  <c r="C58" i="45" s="1"/>
  <c r="J47" i="42"/>
  <c r="C47" i="42" s="1"/>
  <c r="I58" i="42"/>
  <c r="J58" i="42" s="1"/>
  <c r="C58" i="42" s="1"/>
  <c r="J47" i="49"/>
  <c r="C47" i="49" s="1"/>
  <c r="I58" i="49"/>
  <c r="J58" i="49" s="1"/>
  <c r="C58" i="49" s="1"/>
  <c r="I58" i="50"/>
  <c r="J58" i="50" s="1"/>
  <c r="C58" i="50" s="1"/>
  <c r="J47" i="50"/>
  <c r="C47" i="50" s="1"/>
  <c r="I47" i="37"/>
  <c r="I58" i="37" s="1"/>
  <c r="J58" i="37" s="1"/>
  <c r="C58" i="37" s="1"/>
  <c r="I66" i="37"/>
  <c r="J66" i="37" s="1"/>
  <c r="C66" i="37" s="1"/>
  <c r="I66" i="36"/>
  <c r="J66" i="36" s="1"/>
  <c r="C66" i="36" s="1"/>
  <c r="J34" i="36"/>
  <c r="C34" i="36" s="1"/>
  <c r="I58" i="36"/>
  <c r="J58" i="36" s="1"/>
  <c r="C58" i="36" s="1"/>
  <c r="J47" i="36"/>
  <c r="C47" i="36" s="1"/>
  <c r="J47" i="35"/>
  <c r="C47" i="35" s="1"/>
  <c r="I58" i="35"/>
  <c r="J58" i="35" s="1"/>
  <c r="C58" i="35" s="1"/>
  <c r="J47" i="25"/>
  <c r="C47" i="25" s="1"/>
  <c r="I58" i="25"/>
  <c r="J58" i="25" s="1"/>
  <c r="C58" i="25" s="1"/>
  <c r="J47" i="7"/>
  <c r="C47" i="7" s="1"/>
  <c r="I58" i="7"/>
  <c r="J58" i="7" s="1"/>
  <c r="C58" i="7" s="1"/>
  <c r="J47" i="118"/>
  <c r="C47" i="118" s="1"/>
  <c r="I58" i="118"/>
  <c r="J58" i="118" s="1"/>
  <c r="C58" i="118" s="1"/>
  <c r="J47" i="131"/>
  <c r="C47" i="131" s="1"/>
  <c r="I58" i="131"/>
  <c r="J58" i="131" s="1"/>
  <c r="C58" i="131" s="1"/>
  <c r="I58" i="115"/>
  <c r="J58" i="115" s="1"/>
  <c r="C58" i="115" s="1"/>
  <c r="J47" i="115"/>
  <c r="C47" i="115" s="1"/>
  <c r="J47" i="58"/>
  <c r="C47" i="58" s="1"/>
  <c r="I58" i="58"/>
  <c r="J58" i="58" s="1"/>
  <c r="C58" i="58" s="1"/>
  <c r="I47" i="65"/>
  <c r="I58" i="65" s="1"/>
  <c r="J58" i="65" s="1"/>
  <c r="C58" i="65" s="1"/>
  <c r="I66" i="65"/>
  <c r="J66" i="65" s="1"/>
  <c r="C66" i="65" s="1"/>
  <c r="J47" i="44"/>
  <c r="C47" i="44" s="1"/>
  <c r="I58" i="44"/>
  <c r="J58" i="44" s="1"/>
  <c r="C58" i="44" s="1"/>
  <c r="J47" i="38"/>
  <c r="C47" i="38" s="1"/>
  <c r="I58" i="38"/>
  <c r="J58" i="38" s="1"/>
  <c r="C58" i="38" s="1"/>
  <c r="I58" i="52"/>
  <c r="J58" i="52" s="1"/>
  <c r="C58" i="52" s="1"/>
  <c r="J47" i="52"/>
  <c r="C47" i="52" s="1"/>
  <c r="J47" i="122"/>
  <c r="C47" i="122" s="1"/>
  <c r="I58" i="122"/>
  <c r="J58" i="122" s="1"/>
  <c r="C58" i="122" s="1"/>
  <c r="I58" i="121"/>
  <c r="J58" i="121" s="1"/>
  <c r="C58" i="121" s="1"/>
  <c r="J47" i="121"/>
  <c r="C47" i="121" s="1"/>
  <c r="J47" i="28"/>
  <c r="C47" i="28" s="1"/>
  <c r="I58" i="28"/>
  <c r="J58" i="28" s="1"/>
  <c r="C58" i="28" s="1"/>
  <c r="I58" i="29"/>
  <c r="J58" i="29" s="1"/>
  <c r="C58" i="29" s="1"/>
  <c r="J47" i="29"/>
  <c r="C47" i="29" s="1"/>
  <c r="I58" i="57"/>
  <c r="J58" i="57" s="1"/>
  <c r="C58" i="57" s="1"/>
  <c r="J47" i="57"/>
  <c r="C47" i="57" s="1"/>
  <c r="I58" i="124"/>
  <c r="J58" i="124" s="1"/>
  <c r="C58" i="124" s="1"/>
  <c r="J47" i="124"/>
  <c r="C47" i="124" s="1"/>
  <c r="J47" i="11"/>
  <c r="C47" i="11" s="1"/>
  <c r="I58" i="11"/>
  <c r="J58" i="11" s="1"/>
  <c r="C58" i="11" s="1"/>
  <c r="J47" i="13"/>
  <c r="C47" i="13" s="1"/>
  <c r="I58" i="13"/>
  <c r="J58" i="13" s="1"/>
  <c r="C58" i="13" s="1"/>
  <c r="I58" i="14"/>
  <c r="J58" i="14" s="1"/>
  <c r="C58" i="14" s="1"/>
  <c r="J47" i="14"/>
  <c r="C47" i="14" s="1"/>
  <c r="J47" i="81"/>
  <c r="C47" i="81" s="1"/>
  <c r="I58" i="81"/>
  <c r="J58" i="81" s="1"/>
  <c r="C58" i="81" s="1"/>
  <c r="J47" i="46"/>
  <c r="C47" i="46" s="1"/>
  <c r="I58" i="46"/>
  <c r="J58" i="46" s="1"/>
  <c r="C58" i="46" s="1"/>
  <c r="J47" i="53"/>
  <c r="C47" i="53" s="1"/>
  <c r="I58" i="53"/>
  <c r="J58" i="53" s="1"/>
  <c r="C58" i="53" s="1"/>
  <c r="I58" i="59"/>
  <c r="J58" i="59" s="1"/>
  <c r="C58" i="59" s="1"/>
  <c r="J47" i="59"/>
  <c r="C47" i="59" s="1"/>
  <c r="J47" i="60"/>
  <c r="C47" i="60" s="1"/>
  <c r="I58" i="60"/>
  <c r="J58" i="60" s="1"/>
  <c r="C58" i="60" s="1"/>
  <c r="J47" i="63"/>
  <c r="C47" i="63" s="1"/>
  <c r="I58" i="63"/>
  <c r="J58" i="63" s="1"/>
  <c r="C58" i="63" s="1"/>
  <c r="J47" i="67"/>
  <c r="C47" i="67" s="1"/>
  <c r="I58" i="67"/>
  <c r="J58" i="67" s="1"/>
  <c r="C58" i="67" s="1"/>
  <c r="I58" i="68"/>
  <c r="J58" i="68" s="1"/>
  <c r="C58" i="68" s="1"/>
  <c r="J47" i="68"/>
  <c r="C47" i="68" s="1"/>
  <c r="J47" i="69"/>
  <c r="C47" i="69" s="1"/>
  <c r="I58" i="69"/>
  <c r="J58" i="69" s="1"/>
  <c r="C58" i="69" s="1"/>
  <c r="I58" i="70"/>
  <c r="J58" i="70" s="1"/>
  <c r="C58" i="70" s="1"/>
  <c r="J47" i="70"/>
  <c r="C47" i="70" s="1"/>
  <c r="J47" i="71"/>
  <c r="C47" i="71" s="1"/>
  <c r="I58" i="71"/>
  <c r="J58" i="71" s="1"/>
  <c r="C58" i="71" s="1"/>
  <c r="I58" i="73"/>
  <c r="J58" i="73" s="1"/>
  <c r="C58" i="73" s="1"/>
  <c r="J47" i="73"/>
  <c r="C47" i="73" s="1"/>
  <c r="J47" i="74"/>
  <c r="C47" i="74" s="1"/>
  <c r="I58" i="74"/>
  <c r="J58" i="74" s="1"/>
  <c r="C58" i="74" s="1"/>
  <c r="I58" i="112"/>
  <c r="J58" i="112" s="1"/>
  <c r="C58" i="112" s="1"/>
  <c r="J47" i="112"/>
  <c r="C47" i="112" s="1"/>
  <c r="I58" i="76"/>
  <c r="J58" i="76" s="1"/>
  <c r="C58" i="76" s="1"/>
  <c r="J47" i="76"/>
  <c r="C47" i="76" s="1"/>
  <c r="I58" i="75"/>
  <c r="J58" i="75" s="1"/>
  <c r="C58" i="75" s="1"/>
  <c r="J47" i="75"/>
  <c r="C47" i="75" s="1"/>
  <c r="I58" i="77"/>
  <c r="J58" i="77" s="1"/>
  <c r="C58" i="77" s="1"/>
  <c r="J47" i="77"/>
  <c r="C47" i="77" s="1"/>
  <c r="J47" i="78"/>
  <c r="C47" i="78" s="1"/>
  <c r="I58" i="78"/>
  <c r="J58" i="78" s="1"/>
  <c r="C58" i="78" s="1"/>
  <c r="I58" i="9"/>
  <c r="J58" i="9" s="1"/>
  <c r="C58" i="9" s="1"/>
  <c r="J47" i="9"/>
  <c r="C47" i="9" s="1"/>
  <c r="J47" i="18"/>
  <c r="C47" i="18" s="1"/>
  <c r="I58" i="18"/>
  <c r="J58" i="18" s="1"/>
  <c r="C58" i="18" s="1"/>
  <c r="I58" i="72"/>
  <c r="J58" i="72" s="1"/>
  <c r="C58" i="72" s="1"/>
  <c r="J47" i="72"/>
  <c r="C47" i="72" s="1"/>
  <c r="I58" i="54"/>
  <c r="J58" i="54" s="1"/>
  <c r="C58" i="54" s="1"/>
  <c r="J47" i="54"/>
  <c r="C47" i="54" s="1"/>
  <c r="J47" i="64"/>
  <c r="C47" i="64" s="1"/>
  <c r="I58" i="64"/>
  <c r="J58" i="64" s="1"/>
  <c r="C58" i="64" s="1"/>
  <c r="I58" i="101"/>
  <c r="J58" i="101" s="1"/>
  <c r="C58" i="101" s="1"/>
  <c r="J47" i="101"/>
  <c r="C47" i="101" s="1"/>
  <c r="I58" i="142"/>
  <c r="J58" i="142" s="1"/>
  <c r="C58" i="142" s="1"/>
  <c r="J47" i="142"/>
  <c r="C47" i="142" s="1"/>
  <c r="J47" i="82"/>
  <c r="C47" i="82" s="1"/>
  <c r="I58" i="82"/>
  <c r="J58" i="82" s="1"/>
  <c r="C58" i="82" s="1"/>
  <c r="J47" i="12" l="1"/>
  <c r="C47" i="12" s="1"/>
  <c r="J47" i="37"/>
  <c r="C47" i="37" s="1"/>
  <c r="J47" i="65"/>
  <c r="C47" i="65" s="1"/>
</calcChain>
</file>

<file path=xl/sharedStrings.xml><?xml version="1.0" encoding="utf-8"?>
<sst xmlns="http://schemas.openxmlformats.org/spreadsheetml/2006/main" count="20226" uniqueCount="1298">
  <si>
    <t>&lt; 100 kg vaste brandbare stoffen OF
&lt; 50 l brandbare vloeistof,OF
&lt; 25 l (licht) ontvlambare vloeistof</t>
  </si>
  <si>
    <t>te ontsteken met een gloeiend voorwerp (bijv. brandend sigaret )</t>
  </si>
  <si>
    <t>kantoortoestellen - computers - verlichting  - …</t>
  </si>
  <si>
    <t>normale atmosferiche omstandigheden (21 % )</t>
  </si>
  <si>
    <t xml:space="preserve">Maatregel  </t>
  </si>
  <si>
    <t>Keuze maatregel</t>
  </si>
  <si>
    <t>Maatregel 1:</t>
  </si>
  <si>
    <t>Maatregel 2:</t>
  </si>
  <si>
    <t>geen</t>
  </si>
  <si>
    <t>Maatregel 3:</t>
  </si>
  <si>
    <t>Maatregel 4:</t>
  </si>
  <si>
    <t>detectietijd</t>
  </si>
  <si>
    <t>geen automatische detectie, wakend EN zelfredzaamheid</t>
  </si>
  <si>
    <t>afstand</t>
  </si>
  <si>
    <t>afstand &lt; 30 m</t>
  </si>
  <si>
    <t>evacuatieoefening</t>
  </si>
  <si>
    <t>opleiding en jaarlijks deelname aan evacuatie</t>
  </si>
  <si>
    <t>twee uitgangen tegenovergesteld</t>
  </si>
  <si>
    <t>Draagbare brandblusmiddelen en muurhaspels/hydranten aangesloten op het openbaar drinkwaternet.</t>
  </si>
  <si>
    <t>normaal brandrisico, basisbeveiliging</t>
  </si>
  <si>
    <t>evacuatie voldoende</t>
  </si>
  <si>
    <t>brandbestrijdingsdienst adequaat</t>
  </si>
  <si>
    <t>Brandrisicoanalyse</t>
  </si>
  <si>
    <t>Kwartier</t>
  </si>
  <si>
    <t>Eenheid</t>
  </si>
  <si>
    <t>Gebouw</t>
  </si>
  <si>
    <t>Verdiep</t>
  </si>
  <si>
    <t>Lokaal</t>
  </si>
  <si>
    <t>Uitgevoerd door</t>
  </si>
  <si>
    <t>Datum</t>
  </si>
  <si>
    <t>Scenario</t>
  </si>
  <si>
    <t>Gevolgen</t>
  </si>
  <si>
    <t>I. Bepalen van het brandrisico</t>
  </si>
  <si>
    <t>Brandlast</t>
  </si>
  <si>
    <t>Brandbaarheid</t>
  </si>
  <si>
    <t>Energie</t>
  </si>
  <si>
    <t>Zuurstof</t>
  </si>
  <si>
    <t>Naakt risico op brand</t>
  </si>
  <si>
    <t>omschrijving ( / 20 m²)</t>
  </si>
  <si>
    <t>waarde</t>
  </si>
  <si>
    <t>code</t>
  </si>
  <si>
    <t>omschrijving</t>
  </si>
  <si>
    <t xml:space="preserve">Maatregel </t>
  </si>
  <si>
    <t>RF</t>
  </si>
  <si>
    <t>&lt; 10 kg vaste brandbare stoffen (190 MJ)</t>
  </si>
  <si>
    <t>Geen</t>
  </si>
  <si>
    <t>onbrandbaar materiaal (staal - steen - …)</t>
  </si>
  <si>
    <t xml:space="preserve">Niet </t>
  </si>
  <si>
    <t>EX-materiaal conform zonering</t>
  </si>
  <si>
    <t>&lt; 50 kg vaste brandbare stoffen OF
&lt; 25 l brandbare vloeistof OF
continue brandstoftoevoer naar stooklokaal</t>
  </si>
  <si>
    <t>Lage</t>
  </si>
  <si>
    <t>compact gestapeld papier - hout - textiel - 
moeilijk in brand te steken</t>
  </si>
  <si>
    <t>Moeilijk</t>
  </si>
  <si>
    <t>brandkast / compartimentering</t>
  </si>
  <si>
    <t>gemiddeld</t>
  </si>
  <si>
    <t>detectie met beveiliging</t>
  </si>
  <si>
    <t>&lt; 1000 kg vaste brandbare stoffen OF
&lt; 200 l brandbare vloeistof, OF
&lt; 50 l (licht) ontvlambare vloeistof</t>
  </si>
  <si>
    <t>verhoogde</t>
  </si>
  <si>
    <t>te ontsteken door de aanwezigheid van een vlam. (brandbaar)</t>
  </si>
  <si>
    <t xml:space="preserve">brandbaar </t>
  </si>
  <si>
    <t>periodiek onderhoud &amp; keuring</t>
  </si>
  <si>
    <t>&gt; 1000 kg vaste brandbare stoffen OF
&gt; 200 l brandbare vloeistof, OF
&gt; 50 l (licht) ontvlambare vloeistof OF
mogelijks explosieve atmosfeer (gas of stof).</t>
  </si>
  <si>
    <t>Hoge</t>
  </si>
  <si>
    <t>direct te ontsteken door een vlam of een vonk.(licht ontvlambaar)</t>
  </si>
  <si>
    <t>ontvlambaar</t>
  </si>
  <si>
    <t>reduceren zuurstofconcentratie &lt; 10 %</t>
  </si>
  <si>
    <t>reduceren zuurstofconcentratie &lt; 16 %</t>
  </si>
  <si>
    <t>vuurvergunning met adequate maatregelen</t>
  </si>
  <si>
    <t>beperken brandlast</t>
  </si>
  <si>
    <t>geen elektriciteit - geen verwarming</t>
  </si>
  <si>
    <t>zeer lage zuurstofconcentratie ( &lt; 10 %)</t>
  </si>
  <si>
    <t>vonkarm materieel</t>
  </si>
  <si>
    <t>beperkte elektriciteit - weinig verblijf</t>
  </si>
  <si>
    <t>Laag</t>
  </si>
  <si>
    <t>lage zuurstofconcentratie ( &lt; 16 % )</t>
  </si>
  <si>
    <t>normaal</t>
  </si>
  <si>
    <t>warmte productie ( keuken - stookplaats),  elektrische installaties ( lasposten - machines - …)</t>
  </si>
  <si>
    <t>verhoogd</t>
  </si>
  <si>
    <t>oxiderende stoffen aanwezig</t>
  </si>
  <si>
    <t>werken met open vlam - branders - …</t>
  </si>
  <si>
    <t>Aanwezig</t>
  </si>
  <si>
    <t>hoge zuurstofconcentratie (&gt; 24 %)</t>
  </si>
  <si>
    <t>hoog</t>
  </si>
  <si>
    <t xml:space="preserve">&lt; </t>
  </si>
  <si>
    <t>Omschrijving</t>
  </si>
  <si>
    <t>verhoogd brandrisico, maatregelen nodig</t>
  </si>
  <si>
    <t>hoog brandrisico, technische maatregelen nodig</t>
  </si>
  <si>
    <t>afstand &lt; 10 m</t>
  </si>
  <si>
    <t>afstand &lt; 20 m</t>
  </si>
  <si>
    <t>automatische detectie, slapend of niet zelfredzaamheid</t>
  </si>
  <si>
    <t>opleiding mbt evacuatieprocedure</t>
  </si>
  <si>
    <t>automatische detectie, wakend en zelfredzaamheid</t>
  </si>
  <si>
    <t>afstand &lt; 50 m</t>
  </si>
  <si>
    <t>geen jaarlijkse evacuatieoefening</t>
  </si>
  <si>
    <t>automatische detectie met automatische blussysteem</t>
  </si>
  <si>
    <t>afstand &gt; 50 m</t>
  </si>
  <si>
    <t>geen evacuatieprocedure</t>
  </si>
  <si>
    <t>uitgangen (doorgangseenheid = # pers/60)</t>
  </si>
  <si>
    <t>gemeten tijd tot veilige locatie</t>
  </si>
  <si>
    <t>één uitgang of meerdere bij elkaar</t>
  </si>
  <si>
    <t>tijd &lt; 3 minuten</t>
  </si>
  <si>
    <t>tijd &lt; 5 minuten</t>
  </si>
  <si>
    <t>tijd &lt; 10 minuten</t>
  </si>
  <si>
    <t>tijd &lt; 15 minuten</t>
  </si>
  <si>
    <t>EVACUATIERISICO</t>
  </si>
  <si>
    <t>evacuatie onvoldoende, maatregelen nodig</t>
  </si>
  <si>
    <t>Evacuatie onvoldoende, Maatregelen nodig</t>
  </si>
  <si>
    <t>evacuatie problematisch, technische maatregelen nodig</t>
  </si>
  <si>
    <t>Evacuatie problematisch, technische maatregelen nodig</t>
  </si>
  <si>
    <t>evacuatie onbestaande, dodelijke slachtoffers</t>
  </si>
  <si>
    <t xml:space="preserve">Evacuatie onbestaande, </t>
  </si>
  <si>
    <t>Brandbestrijdingsdienst</t>
  </si>
  <si>
    <t>Geen eerste interventiemiddelen</t>
  </si>
  <si>
    <t>Draagbare blusmiddelen zonder rekening te houden met de brandklasse / risico</t>
  </si>
  <si>
    <t>Draagbare blusmiddelen  rekening houdend met de brandklasse / risico</t>
  </si>
  <si>
    <t>Draagbare brandblusmiddelen en muurhaspels/hydranten aangesloten op een bedrijfseigen brandweernet.</t>
  </si>
  <si>
    <t>brandbestrijdingsdienst onvoldoende</t>
  </si>
  <si>
    <t>brandbestrijdingsdienst problematisch</t>
  </si>
  <si>
    <t>brandbestrijdingsdienst onbestaande</t>
  </si>
  <si>
    <t>Reductiemaatregelen tvv. naakt risico op brand</t>
  </si>
  <si>
    <t>Maatregel 5:</t>
  </si>
  <si>
    <t>Maatregel 6:</t>
  </si>
  <si>
    <t>Maatregel 7:</t>
  </si>
  <si>
    <t>Maatregel 8:</t>
  </si>
  <si>
    <t>dagvoorraad brandbare basisstoffen</t>
  </si>
  <si>
    <t>Risico-reductie factor</t>
  </si>
  <si>
    <t>Risicoreductiemaatregelen</t>
  </si>
  <si>
    <t>zeer hoog brandrisico, bijkomende consultatie brandexpert is aangewezen</t>
  </si>
  <si>
    <t>II. Bepalen van het evacuatierisico</t>
  </si>
  <si>
    <t>Restrisico op brand</t>
  </si>
  <si>
    <t>Detectietijd</t>
  </si>
  <si>
    <t>Evacuatieoefening</t>
  </si>
  <si>
    <t>Uitgangen</t>
  </si>
  <si>
    <t>Evacuatietijd</t>
  </si>
  <si>
    <t>Risico bij evacuatie</t>
  </si>
  <si>
    <t>III. Brandbestrijdingsdienst</t>
  </si>
  <si>
    <t>Opleiding &amp; training</t>
  </si>
  <si>
    <t>Restrisico Interventieploeg DFF</t>
  </si>
  <si>
    <t>Geen ploegen DFF</t>
  </si>
  <si>
    <t>Brandbestrijdingsdienst DFF ploeg Niv 0 (FAFF), geen periodieke opleiding</t>
  </si>
  <si>
    <t>Brandbestrijdingsdienst DFF ploeg Niv 1, periodieke opleiding (theorie en praktijk)</t>
  </si>
  <si>
    <t>rookverbod</t>
  </si>
  <si>
    <t>Kruiten, springstoffen en propergolen</t>
  </si>
  <si>
    <t>zeer hoog</t>
  </si>
  <si>
    <t>Brandbestrijdingsdienst DFF ploeg Niv 2, getraind voor bedrijfsspecifieke brandrisico's (basisopleiding &amp; jaarlijkse rappel)</t>
  </si>
  <si>
    <t>Specifieke brandbestrijdingsploeg (vliegveldbrandweer, Bos &amp; Heide, schepen, …)</t>
  </si>
  <si>
    <t># personeel</t>
  </si>
  <si>
    <t>Camp Adjudant Brasseur</t>
  </si>
  <si>
    <t>Aérodrome de Bierset</t>
  </si>
  <si>
    <t>Place et camp d'Elsenborn</t>
  </si>
  <si>
    <t>Camp Gen Bastin</t>
  </si>
  <si>
    <t>4 Bn Gn</t>
  </si>
  <si>
    <t>1 W</t>
  </si>
  <si>
    <t>Camp ELSENBORN</t>
  </si>
  <si>
    <t>4 Bn Log</t>
  </si>
  <si>
    <t>DOVO</t>
  </si>
  <si>
    <t>Meteo W</t>
  </si>
  <si>
    <t>3 EMI</t>
  </si>
  <si>
    <t>3 CRI</t>
  </si>
  <si>
    <t>KMILO</t>
  </si>
  <si>
    <t>CC Land - Dept Man</t>
  </si>
  <si>
    <t>CIBE Sud</t>
  </si>
  <si>
    <t>CC Land</t>
  </si>
  <si>
    <t>Comdt Mil Prov Lux</t>
  </si>
  <si>
    <t>Camp LAGLAND</t>
  </si>
  <si>
    <t>29 Bn Log</t>
  </si>
  <si>
    <t>5 EMI</t>
  </si>
  <si>
    <t>MP Gp</t>
  </si>
  <si>
    <t>Mil Comdo Prov Antw</t>
  </si>
  <si>
    <t>ACOS IS</t>
  </si>
  <si>
    <t>NAVSUPPORT</t>
  </si>
  <si>
    <t>DG HR</t>
  </si>
  <si>
    <t>Bn Aie</t>
  </si>
  <si>
    <t>ACOS WB</t>
  </si>
  <si>
    <t>Mov Ctl Gp</t>
  </si>
  <si>
    <t>2 EMI</t>
  </si>
  <si>
    <t>CC R&amp;A</t>
  </si>
  <si>
    <t>DisC WS</t>
  </si>
  <si>
    <t>4 RCI</t>
  </si>
  <si>
    <t>11 Bn Gn</t>
  </si>
  <si>
    <t>3 Para</t>
  </si>
  <si>
    <t>ATCC</t>
  </si>
  <si>
    <t>Mil Comdo Prov O-Vl</t>
  </si>
  <si>
    <t>5 RCI</t>
  </si>
  <si>
    <t>NKD</t>
  </si>
  <si>
    <t>Mil Comdo BHG</t>
  </si>
  <si>
    <t>KMS</t>
  </si>
  <si>
    <t>DG Fmn</t>
  </si>
  <si>
    <t>KHID</t>
  </si>
  <si>
    <t>4 EMI</t>
  </si>
  <si>
    <t>MOD</t>
  </si>
  <si>
    <t>Bn HK DefSt - KKE</t>
  </si>
  <si>
    <t>BE Part FINABEL</t>
  </si>
  <si>
    <t>IAD</t>
  </si>
  <si>
    <t>CHOD</t>
  </si>
  <si>
    <t>DRMB</t>
  </si>
  <si>
    <t>ACOS Strat</t>
  </si>
  <si>
    <t>DG JM</t>
  </si>
  <si>
    <t>DG Com</t>
  </si>
  <si>
    <t>ACOS Ops&amp;Trg</t>
  </si>
  <si>
    <t>COMOPSLAND</t>
  </si>
  <si>
    <t>COMOPSAIR</t>
  </si>
  <si>
    <t>COMOPSNAV</t>
  </si>
  <si>
    <t>COMOPSMED</t>
  </si>
  <si>
    <t>6 Gp CIS</t>
  </si>
  <si>
    <t>DG MR</t>
  </si>
  <si>
    <t>MRSys</t>
  </si>
  <si>
    <t>MRMP</t>
  </si>
  <si>
    <t>MRC&amp;I</t>
  </si>
  <si>
    <t>CC V&amp;C</t>
  </si>
  <si>
    <t>TEB</t>
  </si>
  <si>
    <t>CID Mat</t>
  </si>
  <si>
    <t>1 RCI</t>
  </si>
  <si>
    <t>DG BudFin</t>
  </si>
  <si>
    <t>Bn HK DefSt - KKA</t>
  </si>
  <si>
    <t xml:space="preserve">Deeln Def CDSCA </t>
  </si>
  <si>
    <t>MHKA</t>
  </si>
  <si>
    <t>CC Med</t>
  </si>
  <si>
    <t>2 W Tac</t>
  </si>
  <si>
    <t>TrgC Para</t>
  </si>
  <si>
    <t>Mil Comdo Prov Vl-Brab</t>
  </si>
  <si>
    <t>BPO</t>
  </si>
  <si>
    <t>Bn ISTAR</t>
  </si>
  <si>
    <t>KMuzDef</t>
  </si>
  <si>
    <t>IVS</t>
  </si>
  <si>
    <t>SF Gp</t>
  </si>
  <si>
    <t>Info Ops Gp</t>
  </si>
  <si>
    <t>80 UAV Sqn</t>
  </si>
  <si>
    <t>CC MP</t>
  </si>
  <si>
    <t>1 EMI</t>
  </si>
  <si>
    <t>Comdt Mil Prov Namur</t>
  </si>
  <si>
    <t>8 CRI</t>
  </si>
  <si>
    <t>2 Cdo</t>
  </si>
  <si>
    <t>CC Land - Dept Gn</t>
  </si>
  <si>
    <t xml:space="preserve">TrgC Cdo </t>
  </si>
  <si>
    <t>10 W Tac</t>
  </si>
  <si>
    <t>Mil Comdo Prov W-Vl</t>
  </si>
  <si>
    <t>BKOKS</t>
  </si>
  <si>
    <t>CC Mar</t>
  </si>
  <si>
    <t xml:space="preserve">Kamp BEVERLO </t>
  </si>
  <si>
    <t>CC Air</t>
  </si>
  <si>
    <t>Md Bn 1 C/1 Gr</t>
  </si>
  <si>
    <t>CBOS Noord</t>
  </si>
  <si>
    <t>HK Md Bde</t>
  </si>
  <si>
    <t>10 Gp CIS</t>
  </si>
  <si>
    <t>18 Bn Log</t>
  </si>
  <si>
    <t>Md Bn Bvr/5 Li</t>
  </si>
  <si>
    <t>Mil Comdo Prov Limb</t>
  </si>
  <si>
    <t>CC Sp Dept Tech Air</t>
  </si>
  <si>
    <t>CC Sp</t>
  </si>
  <si>
    <t>KSOO</t>
  </si>
  <si>
    <t>Comdt Mil Prov Liège</t>
  </si>
  <si>
    <t>Lt Bn 12/13 Li</t>
  </si>
  <si>
    <t>KLM</t>
  </si>
  <si>
    <t>B BASTOGNE</t>
  </si>
  <si>
    <t>HK Lt Bde</t>
  </si>
  <si>
    <t>Md Bn 1/3 L</t>
  </si>
  <si>
    <t>Md Bn ChA</t>
  </si>
  <si>
    <t>4 Gp CIS</t>
  </si>
  <si>
    <t>Camp MARCHE</t>
  </si>
  <si>
    <t>15 W LuTpt</t>
  </si>
  <si>
    <t>AIG Def</t>
  </si>
  <si>
    <t>SportC Def</t>
  </si>
  <si>
    <t>CC Sp Dept CIS - Adm</t>
  </si>
  <si>
    <t>BEVA</t>
  </si>
  <si>
    <t>DLD</t>
  </si>
  <si>
    <t>Comdt Mil Prov Hain</t>
  </si>
  <si>
    <t>CC Sp Dept Log</t>
  </si>
  <si>
    <t>BE Part MOST</t>
  </si>
  <si>
    <t>AfdOpsZeb</t>
  </si>
  <si>
    <t>ComC</t>
  </si>
  <si>
    <t>CC Sp Dept Catering BENL</t>
  </si>
  <si>
    <t>BE Part NMW</t>
  </si>
  <si>
    <t>BE Part EGUERMIN</t>
  </si>
  <si>
    <t>CRC</t>
  </si>
  <si>
    <t>Camp Lagland</t>
  </si>
  <si>
    <t>Depot mun Bertrix</t>
  </si>
  <si>
    <t>Base Lcl Avi Ch. Roman</t>
  </si>
  <si>
    <t>Cdt Avi Dony</t>
  </si>
  <si>
    <t>Belgielei</t>
  </si>
  <si>
    <t>Informatiecentrum Antwerpen</t>
  </si>
  <si>
    <t>Brasschaat West</t>
  </si>
  <si>
    <t>1Lt V. Thoumsin</t>
  </si>
  <si>
    <t>Den Troon</t>
  </si>
  <si>
    <t>Kapt Pierre Gailly</t>
  </si>
  <si>
    <t>Kapt Vl de Hemptinne</t>
  </si>
  <si>
    <t>ATCC Semmerzake</t>
  </si>
  <si>
    <t>Leopoldskazerne</t>
  </si>
  <si>
    <t>Club Prins Albert</t>
  </si>
  <si>
    <t>Louisalaan</t>
  </si>
  <si>
    <t>Karmelietenstraat</t>
  </si>
  <si>
    <t>Koninklijke Militaire School</t>
  </si>
  <si>
    <t>Kabinet MLV</t>
  </si>
  <si>
    <t>Koningin Elisabeth</t>
  </si>
  <si>
    <t>Koningin Astrid</t>
  </si>
  <si>
    <t>Base Jean Offenberg</t>
  </si>
  <si>
    <t>OLt Devignez</t>
  </si>
  <si>
    <t>Tarweschoof</t>
  </si>
  <si>
    <t>Cdt de Hemptinne</t>
  </si>
  <si>
    <t>OLt baron Zuylen van Nyevelt</t>
  </si>
  <si>
    <t>StaMolenbeek-Wersbeek</t>
  </si>
  <si>
    <t>1ste Wachtmeester Lemahieu Albert</t>
  </si>
  <si>
    <t>Steenstraat</t>
  </si>
  <si>
    <t>Bos van Houthulst</t>
  </si>
  <si>
    <t>Cdt Bisman</t>
  </si>
  <si>
    <t>Plaine de Belgrade</t>
  </si>
  <si>
    <t>SLt Thibaut</t>
  </si>
  <si>
    <t>1Lt De Wispelaere</t>
  </si>
  <si>
    <t>Lieutenant-Général Roman</t>
  </si>
  <si>
    <t>basis GenMaj Vl du Monceau de Bergendael</t>
  </si>
  <si>
    <t>Sonnisstraat</t>
  </si>
  <si>
    <t>Adjt Vl F. Allaeys</t>
  </si>
  <si>
    <t>Kamp van Lombardsijde</t>
  </si>
  <si>
    <t>Kamp Beverlo</t>
  </si>
  <si>
    <t>Cdt SBH Van Dooren</t>
  </si>
  <si>
    <t>OLt Wouters</t>
  </si>
  <si>
    <t>Leopold 1</t>
  </si>
  <si>
    <t>GenMaj Libbrecht</t>
  </si>
  <si>
    <t>Prins Boudewijn</t>
  </si>
  <si>
    <t>Mun dep Leopoldsburg</t>
  </si>
  <si>
    <t>Chazallaan</t>
  </si>
  <si>
    <t>LtGen Piron</t>
  </si>
  <si>
    <t>Mil Comdo Prov Limburg</t>
  </si>
  <si>
    <t>Kol Vl Renson Saffraanberg</t>
  </si>
  <si>
    <t>Vliegveld Zutendaal</t>
  </si>
  <si>
    <t>Med SLt Joncker</t>
  </si>
  <si>
    <t>Maj IFM Dufour</t>
  </si>
  <si>
    <t>LtGen Baron Jacques de Dixmude</t>
  </si>
  <si>
    <t>SLt Heintz</t>
  </si>
  <si>
    <t>Camp Roi Albert</t>
  </si>
  <si>
    <t>Groenveld</t>
  </si>
  <si>
    <t>Cdt Panquin</t>
  </si>
  <si>
    <t>Duisburg Sportcentrum Defensie</t>
  </si>
  <si>
    <t>Maj Housiau</t>
  </si>
  <si>
    <t>BPO dep Brugelette</t>
  </si>
  <si>
    <t>Caserne Daumerie</t>
  </si>
  <si>
    <t>Léopold</t>
  </si>
  <si>
    <t>8 CRI - sect Mons (SHAPE)</t>
  </si>
  <si>
    <t>Gen Baron Ruquoy</t>
  </si>
  <si>
    <t>Marinebasis Zeebrugge</t>
  </si>
  <si>
    <t>BPO dep Zeebrugge</t>
  </si>
  <si>
    <t>Luitenant-ter-zee Victor Billet</t>
  </si>
  <si>
    <t>Marinekazerne boatsman Jonsen</t>
  </si>
  <si>
    <t>BPO fort Schoten</t>
  </si>
  <si>
    <t>Koninklijk Legermuseum</t>
  </si>
  <si>
    <t>Kester-Satcom</t>
  </si>
  <si>
    <t>Meerdaalbos</t>
  </si>
  <si>
    <t>BPO Grez-Doiceau</t>
  </si>
  <si>
    <t>bunker JS Kemmel</t>
  </si>
  <si>
    <t>RCS Middelkerke</t>
  </si>
  <si>
    <t>RCS Oudenburg</t>
  </si>
  <si>
    <t>RCS WIngene</t>
  </si>
  <si>
    <t>BPO Nazareth</t>
  </si>
  <si>
    <t>SLt Vilain</t>
  </si>
  <si>
    <t>site radar Glons (CRC)</t>
  </si>
  <si>
    <t>SLt Antoine</t>
  </si>
  <si>
    <t>Comdt Mil Prov Brab-W</t>
  </si>
  <si>
    <t>MR-B</t>
  </si>
  <si>
    <t>MRMgt</t>
  </si>
  <si>
    <t>MRSys-A</t>
  </si>
  <si>
    <t>MRSys-L</t>
  </si>
  <si>
    <t>MRSys-N</t>
  </si>
  <si>
    <t>MRSys-S</t>
  </si>
  <si>
    <t>MRMP-A</t>
  </si>
  <si>
    <t>MRMP-L</t>
  </si>
  <si>
    <t>MRMP-N</t>
  </si>
  <si>
    <t>MRMP-S</t>
  </si>
  <si>
    <t>MRMP-I</t>
  </si>
  <si>
    <t>MRC&amp;I-C</t>
  </si>
  <si>
    <t>MRC&amp;I-I</t>
  </si>
  <si>
    <t>stofvrij houden (niet vegen of wegblazen)</t>
  </si>
  <si>
    <t>gemeenschappelijke aarding (equipotentiaal verbinding)</t>
  </si>
  <si>
    <t>aanpassen opslagtemperatuur aan vlampunt</t>
  </si>
  <si>
    <t>Vaste brandstoffen</t>
  </si>
  <si>
    <t>Terminologie</t>
  </si>
  <si>
    <t>Voorbeelden</t>
  </si>
  <si>
    <t>vaste brandbare materialen</t>
  </si>
  <si>
    <t>papier</t>
  </si>
  <si>
    <t>hout, meubelen</t>
  </si>
  <si>
    <t>textiel (stoelen, bekleding, gordijnen, reserve kledij, …)</t>
  </si>
  <si>
    <t>kunststof (PC, bureelmateriaal, verduisteringslamellen, …)</t>
  </si>
  <si>
    <t>Brandbare vloeistoffen</t>
  </si>
  <si>
    <t>vloeistoffen die niet gemakkelijk branden</t>
  </si>
  <si>
    <t>diesel, olie, vetten</t>
  </si>
  <si>
    <t>P3-producten</t>
  </si>
  <si>
    <t>vlampunt tussen 55 °C en 100 °C</t>
  </si>
  <si>
    <t>H226: ontvlambare vloeistoffen, categorie 3</t>
  </si>
  <si>
    <t>(licht) ontvlambare vloeistoffen</t>
  </si>
  <si>
    <t>vloeistoffen die weinig energie nodig hebben om te ontsteken</t>
  </si>
  <si>
    <t>benzine, solventen, aardgas, acetyleen, koolwaterstoffen, …</t>
  </si>
  <si>
    <t>P1 of P2 producten</t>
  </si>
  <si>
    <t>vlampunt lager dan 55 °C</t>
  </si>
  <si>
    <t>H224: zeer licht ontvlambare vloeistof en damp</t>
  </si>
  <si>
    <t>H225: licht ontvlambare vloeistof en damp</t>
  </si>
  <si>
    <t>R-10: ontbrandbaar</t>
  </si>
  <si>
    <t>R-11: licht ontvlambaar</t>
  </si>
  <si>
    <t>R-12: zeer licht ontvlambaar</t>
  </si>
  <si>
    <t>Parameter</t>
  </si>
  <si>
    <t>BRANDLAST</t>
  </si>
  <si>
    <t>onbrandbaar materiaal</t>
  </si>
  <si>
    <t>niet te ontsteken in normale omstandigheden</t>
  </si>
  <si>
    <t>steen</t>
  </si>
  <si>
    <t>staal</t>
  </si>
  <si>
    <t>beton</t>
  </si>
  <si>
    <t>gips</t>
  </si>
  <si>
    <t>compact gestapeld materiaal - moeilijk in brand te steken</t>
  </si>
  <si>
    <t>brandbaar materiaal maar door de dichte stapeling quasi niet in brand te steken</t>
  </si>
  <si>
    <t>hout</t>
  </si>
  <si>
    <t>textiel</t>
  </si>
  <si>
    <t>te ontsteken met een gloeiend voorwerp</t>
  </si>
  <si>
    <t>stoelen</t>
  </si>
  <si>
    <t>gordijnen</t>
  </si>
  <si>
    <t>computers</t>
  </si>
  <si>
    <t>bureelbenodigdheden</t>
  </si>
  <si>
    <t>kledij</t>
  </si>
  <si>
    <t>kunststoffen gebruiksvoorwerpen</t>
  </si>
  <si>
    <t>materiaal dat terug te vinden is in burelen, kantoren en sommige werkplaatsen. Voornamelijk vaste brandbare stoffen.</t>
  </si>
  <si>
    <t>te ontsteken door de aanwezigheid van een vlam</t>
  </si>
  <si>
    <t>materiaal dat ontstoken wordt binnen enkele seconden na contact met een vlam</t>
  </si>
  <si>
    <t>direct te ontsteken door een vlam of een vonk (licht ontvlambaar)</t>
  </si>
  <si>
    <t>ontstoken door een zeer kleine energiebron zoals een vonk (mechanisch, elektrostatisch) of een vlam.</t>
  </si>
  <si>
    <t>licht ontvlambare producten</t>
  </si>
  <si>
    <t>verwarmde producten tot aan het vlampunt</t>
  </si>
  <si>
    <t>brandbare gassen (acetyleen, aardgas, LPG, …)</t>
  </si>
  <si>
    <t>explosiegevoelige stoffen</t>
  </si>
  <si>
    <t>BRANDBAARHEID</t>
  </si>
  <si>
    <t>basisverlichting en/of stopcontacten - weinig aanwezigheid van werknemers of activiteiten</t>
  </si>
  <si>
    <t>opslagplaatsen</t>
  </si>
  <si>
    <t>zolder</t>
  </si>
  <si>
    <t>kruipkelders</t>
  </si>
  <si>
    <t>kantoortoestellen - computers - verlichting</t>
  </si>
  <si>
    <t>kantooromgeving waarbij onder andere huishoudtoestellen aanwezig zijn</t>
  </si>
  <si>
    <t>burelen</t>
  </si>
  <si>
    <t>rustruimtes</t>
  </si>
  <si>
    <t>printerlokaal</t>
  </si>
  <si>
    <t>warmteproductie - elektrische installaties</t>
  </si>
  <si>
    <t>keuken</t>
  </si>
  <si>
    <t>stookplaats</t>
  </si>
  <si>
    <t>branders van fornuizen</t>
  </si>
  <si>
    <t>friteuses</t>
  </si>
  <si>
    <t>vonken van elektrische machines</t>
  </si>
  <si>
    <t>effectieve aanwezigheid van warmteoppervlaktes die een hoge energie-inhoud hebben - aanwezigheid van gecontroleerde vlammen</t>
  </si>
  <si>
    <t>werken met open vlam - branders …</t>
  </si>
  <si>
    <t>werkzaamheden waarbij open vuur, vlam of vonkgeneratie aanwezig is</t>
  </si>
  <si>
    <t>lassen</t>
  </si>
  <si>
    <t>slijpen</t>
  </si>
  <si>
    <t>branden</t>
  </si>
  <si>
    <t>boormachines</t>
  </si>
  <si>
    <t>bunsenbranders</t>
  </si>
  <si>
    <t>ENERGIE</t>
  </si>
  <si>
    <t>schaftlokaal met frigo, koffiemachine (type Senseo), waterverwarmer, …</t>
  </si>
  <si>
    <t>normale toestand</t>
  </si>
  <si>
    <t>brand is quasi onmogelijk. Monitoring is noodzakelijk om een toename te detecteren.</t>
  </si>
  <si>
    <t>de kans op brand is klein ten gevolge van het gebrek aan zuurstof</t>
  </si>
  <si>
    <t>door de aanwezigheid van oxiderende stoffen verhoogt de kans op brand of verhoogt de kans op spontane ontbranding van brandbare stoffen</t>
  </si>
  <si>
    <t>metaalindustrie</t>
  </si>
  <si>
    <t>Chloraten,</t>
  </si>
  <si>
    <t>permanganaten</t>
  </si>
  <si>
    <t>sterke salpeterzuren</t>
  </si>
  <si>
    <t>sterke perchloorzuren.</t>
  </si>
  <si>
    <t>kruiten, springstoffen en propergolen zijn niet blusbaar met normale middelen door de aanwezigheid van voldoende zuurstof in hun chemische molecuulstructuur</t>
  </si>
  <si>
    <t>munitiedepot</t>
  </si>
  <si>
    <t>wachtlokalen</t>
  </si>
  <si>
    <t>filmarchief (cellulose)</t>
  </si>
  <si>
    <t>zuurstofreservoirs</t>
  </si>
  <si>
    <t>ZUURSTOF</t>
  </si>
  <si>
    <t>?</t>
  </si>
  <si>
    <t>Afstand tot veilige plaats</t>
  </si>
  <si>
    <t>er zijn geen energiebronnen onder welke vorm dan ook aanwezig</t>
  </si>
  <si>
    <t>Rubriek</t>
  </si>
  <si>
    <t>BEPALEN VAN HET BRANDRISICO</t>
  </si>
  <si>
    <t>uitgangcapaciteit &lt; 60 pers / doorgangseenheid</t>
  </si>
  <si>
    <t xml:space="preserve">Brandbestrijdingsdienst DFF ploeg Niv 0 (FAFF), herhaling tijdens JICCS </t>
  </si>
  <si>
    <t>licht verhoogd</t>
  </si>
  <si>
    <t>soldeerbouten, lijmpistolen, verwarmplaten …</t>
  </si>
  <si>
    <t>elektrische (huishoud)toestellen niet ingeschakeld of onbeheerd achter laten</t>
  </si>
  <si>
    <t>N/A</t>
  </si>
  <si>
    <t>Reductiemaatregelen tvv. risico bij evacuatie</t>
  </si>
  <si>
    <t>Restrisico bij evacuatie</t>
  </si>
  <si>
    <t>Risicoreductiemaatregelen Evacuatie</t>
  </si>
  <si>
    <t>Maatregel</t>
  </si>
  <si>
    <t>afdichten van kanalisaties in tussenwanden (wanddoorvoering)</t>
  </si>
  <si>
    <t>aanpassen van compartimentering</t>
  </si>
  <si>
    <t>voorzien van evacuatiemaskers</t>
  </si>
  <si>
    <t>beperken van het maximum aantal aanwezigen</t>
  </si>
  <si>
    <t>voorzien van een brandwacht</t>
  </si>
  <si>
    <t>bijkomende auditieve alarmeringsmiddelen</t>
  </si>
  <si>
    <t>aanstellen van evacuatieverantwoordelijken</t>
  </si>
  <si>
    <t>aanpassen (verkorten) van de evacuatieroutes</t>
  </si>
  <si>
    <t>geen bijkomende risicoreductiemaatregelen</t>
  </si>
  <si>
    <t>normale atmosferische omstandigheden (21 % )</t>
  </si>
  <si>
    <t>geen automatische detectie, slapend of geen zelfredzaamheid</t>
  </si>
  <si>
    <t>Waterstofperoxide (zuurstofwater) en andere peroxiden.</t>
  </si>
  <si>
    <t>zelfs normaal gezien onbrandbare stoffen zullen branden</t>
  </si>
  <si>
    <t>brandbaar afval verwijderen</t>
  </si>
  <si>
    <t>rookmelder voorzien</t>
  </si>
  <si>
    <t>Waarschuwing: de uitvoering van de onderstaande brandrisicoanalyse kan geen aanleiding geven tot het regulariseren van een non-conformiteit naar de toepasselijke wetgeving toe.</t>
  </si>
  <si>
    <t>tijd &lt; 1 minuut</t>
  </si>
  <si>
    <t>evacuatietijd NIET bepaald door een onaangekondigde evacuatieoefening OF geen adequate noodverlichting en signalisatie OF evacuatiewegen niet vrij van hindernissen</t>
  </si>
  <si>
    <t>Alarm</t>
  </si>
  <si>
    <t>alarmmiddelen (drukknoppen en sirenes) zijn aanwezig</t>
  </si>
  <si>
    <t>alarmmiddelen (drukknoppen en sirenes) zijn NIET aanwezig</t>
  </si>
  <si>
    <t>Noodverlichting en signalisatie</t>
  </si>
  <si>
    <t>voldoende noodverlichting en signalisatie zijn aanwezig</t>
  </si>
  <si>
    <t>voldoende noodverlichting en signalisatie zijn NIET aanwezig</t>
  </si>
  <si>
    <t>Hindernissen in de evacuatieweg</t>
  </si>
  <si>
    <t>Evacuatiewegen vrij van hindernissen</t>
  </si>
  <si>
    <t>Evacuatiewegen zijn belemmerd door kleine hindernissen</t>
  </si>
  <si>
    <t>Evacuatiewegen zijn belemmerd door grote hindernissen waardoor de minimale evacuatiebreedte niet meer verzekerd is</t>
  </si>
  <si>
    <t>Alarmmiddelen</t>
  </si>
  <si>
    <t>Evacuatiewegen</t>
  </si>
  <si>
    <t>draairichting van de deuren in de zin van de evacuatieweg voor deuren waar dit nog niet voorzien is</t>
  </si>
  <si>
    <t>voorzien van een bijkomende nooduitgang of brandladder</t>
  </si>
  <si>
    <t>Blusmiddelen</t>
  </si>
  <si>
    <t>Waarschuwing</t>
  </si>
  <si>
    <t>Waarschuwingsmiddelen</t>
  </si>
  <si>
    <t>Automatische blusinstallatie aangepast aan de brandklasse / risico</t>
  </si>
  <si>
    <t>Geen waarschuwingsmiddelen of consignes voorzien</t>
  </si>
  <si>
    <t>Waarschuwingsmiddelen (telefoon) en consignes voorzien</t>
  </si>
  <si>
    <t>Waarschuwingsmiddelen (telefoon) via gescheiden net en consignes voorzien</t>
  </si>
  <si>
    <t>Apart net van automatische waarschuwingsmiddelen (gele drukknop) aanwezig</t>
  </si>
  <si>
    <t>boven gemiddeld</t>
  </si>
  <si>
    <t>logement - permanentielokaal - wachtlokaal - …</t>
  </si>
  <si>
    <t>elektriciteitsnet zwaar belast</t>
  </si>
  <si>
    <t>tamelijk verhoogd</t>
  </si>
  <si>
    <t>Opm</t>
  </si>
  <si>
    <t>Bijkomende opmerking(en)</t>
  </si>
  <si>
    <t>voldoende opgeleide begeleiders voor evacuatie aanwezig &amp; jaarlijks deelname aan evacuatie</t>
  </si>
  <si>
    <t>0. Algemene identificatie &amp; Scenario</t>
  </si>
  <si>
    <t>Gemeente</t>
  </si>
  <si>
    <t>Postnr</t>
  </si>
  <si>
    <t>Brasschaat</t>
  </si>
  <si>
    <t>Burcht</t>
  </si>
  <si>
    <t>Berlaar</t>
  </si>
  <si>
    <t>Schaffen</t>
  </si>
  <si>
    <t>Grobbendonk</t>
  </si>
  <si>
    <t>Tielen</t>
  </si>
  <si>
    <t>Brussel</t>
  </si>
  <si>
    <t>Evere</t>
  </si>
  <si>
    <t>Neder-over-Heembeek</t>
  </si>
  <si>
    <t>Steenokkerzeel</t>
  </si>
  <si>
    <t>Peutie</t>
  </si>
  <si>
    <t>Heverlee</t>
  </si>
  <si>
    <t>Blanden</t>
  </si>
  <si>
    <t>Tervuren</t>
  </si>
  <si>
    <t>Sint-Truiden</t>
  </si>
  <si>
    <t>Beauvechain</t>
  </si>
  <si>
    <t>Nivelles</t>
  </si>
  <si>
    <t>Zeebrugge</t>
  </si>
  <si>
    <t>Sint-Kruis</t>
  </si>
  <si>
    <t>Ieper</t>
  </si>
  <si>
    <t>Poelkapelle</t>
  </si>
  <si>
    <t>Oostende</t>
  </si>
  <si>
    <t>Koksijde</t>
  </si>
  <si>
    <t>Lombardsijde</t>
  </si>
  <si>
    <t>Gavere</t>
  </si>
  <si>
    <t>Semmerzake</t>
  </si>
  <si>
    <t>Florennes</t>
  </si>
  <si>
    <t>Gent</t>
  </si>
  <si>
    <t>Mons</t>
  </si>
  <si>
    <t>Tournai</t>
  </si>
  <si>
    <t>Amay</t>
  </si>
  <si>
    <t>Bassenge</t>
  </si>
  <si>
    <t>Liège</t>
  </si>
  <si>
    <t>Rocourt</t>
  </si>
  <si>
    <t>Butgenbach</t>
  </si>
  <si>
    <t>Eupen</t>
  </si>
  <si>
    <t>Spa</t>
  </si>
  <si>
    <t>Leopoldsburg</t>
  </si>
  <si>
    <t>Zutendaal</t>
  </si>
  <si>
    <t>Peer</t>
  </si>
  <si>
    <t>Arlon</t>
  </si>
  <si>
    <t>Bastogne</t>
  </si>
  <si>
    <t>Marche-en-Famenne</t>
  </si>
  <si>
    <t>Bertrix</t>
  </si>
  <si>
    <t>Belgrade</t>
  </si>
  <si>
    <t>Flawinne</t>
  </si>
  <si>
    <t>Jambes</t>
  </si>
  <si>
    <t>Marche-les-Dames</t>
  </si>
  <si>
    <t>Antwerpen</t>
  </si>
  <si>
    <t>Dinant</t>
  </si>
  <si>
    <t>Duisburg</t>
  </si>
  <si>
    <t>Hasselt</t>
  </si>
  <si>
    <t>Leuven</t>
  </si>
  <si>
    <t>Brugge</t>
  </si>
  <si>
    <t>Middelkerke</t>
  </si>
  <si>
    <t>Oudenburg</t>
  </si>
  <si>
    <t>Wingene</t>
  </si>
  <si>
    <t>Molenbeek - Wersbeek</t>
  </si>
  <si>
    <t>Bierset</t>
  </si>
  <si>
    <t>Schoten</t>
  </si>
  <si>
    <t>Nazareth</t>
  </si>
  <si>
    <t>Dranouter</t>
  </si>
  <si>
    <t>Grez-Doiceau</t>
  </si>
  <si>
    <t>Brugelette</t>
  </si>
  <si>
    <t>Chièvres</t>
  </si>
  <si>
    <t>Kester</t>
  </si>
  <si>
    <t>Maisières</t>
  </si>
  <si>
    <t>Houthalen - Helchteren</t>
  </si>
  <si>
    <t>4 personen</t>
  </si>
  <si>
    <t>ADJ Bettington</t>
  </si>
  <si>
    <t>1SG Laforce</t>
  </si>
  <si>
    <t>A12-OUD INFRAGEBOUW</t>
  </si>
  <si>
    <t>A17-OUD INFRAGEBOUW</t>
  </si>
  <si>
    <t>A35-BEMALING STATION</t>
  </si>
  <si>
    <t>A53-KABELHOOFD GEBOUW</t>
  </si>
  <si>
    <t>B4-GEBOUW WATERTELLER</t>
  </si>
  <si>
    <t>B5-KABELHOOFD GEBOUW</t>
  </si>
  <si>
    <t>B11-BUNKER TF CENTRALE</t>
  </si>
  <si>
    <t>B12-LINKTRAINER/MOC</t>
  </si>
  <si>
    <t>B17-METALEN LOODS</t>
  </si>
  <si>
    <t>B18-METALEN LOODS</t>
  </si>
  <si>
    <t>B24-HS CABINE C5</t>
  </si>
  <si>
    <t>B28-OPSLAG KL III B22</t>
  </si>
  <si>
    <t>C9-GCA (RAPCON)</t>
  </si>
  <si>
    <t>C13-KABELHOOFD GEBOUW</t>
  </si>
  <si>
    <t>C16-KABELHOOFD GEBOUW</t>
  </si>
  <si>
    <t>C18-BUNKER 40e</t>
  </si>
  <si>
    <t>C19-TACAN</t>
  </si>
  <si>
    <t>C21-RAPCON BUNKER</t>
  </si>
  <si>
    <t>D00</t>
  </si>
  <si>
    <t>D10-HULPCENTRALE C10</t>
  </si>
  <si>
    <t>D11-OPSLAGPLAATS METEO</t>
  </si>
  <si>
    <t>D12-METEO</t>
  </si>
  <si>
    <t>D13-B KABELHOOFDGEBOUW</t>
  </si>
  <si>
    <t>D24-STOOK CENTRALE</t>
  </si>
  <si>
    <t>D31-LOODS GILFILAN</t>
  </si>
  <si>
    <t>D45-ACP BUNKER</t>
  </si>
  <si>
    <t>E10-STAF</t>
  </si>
  <si>
    <t>E15-OPSLAGPLAATS</t>
  </si>
  <si>
    <t>E16-OPSLAGPLAATS</t>
  </si>
  <si>
    <t>E17-BEWAPENING</t>
  </si>
  <si>
    <t>E31-MT</t>
  </si>
  <si>
    <t>ADC LAMPAERT</t>
  </si>
  <si>
    <t>ADJ GARROY</t>
  </si>
  <si>
    <t>ADJ AELES</t>
  </si>
  <si>
    <t>ADJ VANHOENACKER</t>
  </si>
  <si>
    <t>ADJ WILLE</t>
  </si>
  <si>
    <t>ADJ CAESTEKER</t>
  </si>
  <si>
    <t>AJM VAN HULLEBUS</t>
  </si>
  <si>
    <t>Brand</t>
  </si>
  <si>
    <t>Schade aan het gebouw D11 met mogelijks schade aan het nabijgelegen Meteopark en blok D12</t>
  </si>
  <si>
    <t>B22-Stookplaats</t>
  </si>
  <si>
    <t>B12-Stookplaats</t>
  </si>
  <si>
    <t>D18-SEC FF Loods voertuigen</t>
  </si>
  <si>
    <t>D51-SURVIE Admin</t>
  </si>
  <si>
    <t>Schade aan gebouw D12 met uitvallen van METEO-systemen tot gevolg</t>
  </si>
  <si>
    <t>Schade aan gebouw D18</t>
  </si>
  <si>
    <t>1 persoon</t>
  </si>
  <si>
    <t>2 personen</t>
  </si>
  <si>
    <t>0-1</t>
  </si>
  <si>
    <t>Beschadiging brandweerVtgn</t>
  </si>
  <si>
    <t>20 personen</t>
  </si>
  <si>
    <t>Branddoorslag stookplaats</t>
  </si>
  <si>
    <t>Nihil personen</t>
  </si>
  <si>
    <t>Schade aan het leegstaand gebouw</t>
  </si>
  <si>
    <t>Schade en rooklast bij de nabijgelegen privé-woningen</t>
  </si>
  <si>
    <t>0 personen</t>
  </si>
  <si>
    <t>Mogelijks vervuiling van het nabijgelegen LANGGELEED door bluswater</t>
  </si>
  <si>
    <t>Mogelijkse vervuiling van het nabijgelegen LANGGELLEED door bluswater</t>
  </si>
  <si>
    <t xml:space="preserve">Brand </t>
  </si>
  <si>
    <t>Nihil</t>
  </si>
  <si>
    <t>Schade aan het gebouw</t>
  </si>
  <si>
    <t>Waterpompstation op Langgeleed beschadigd wat tot wateroverlast kan leiden in de lagergelegen gebieden</t>
  </si>
  <si>
    <t>Mogelijks overslag van brand naar A12 zijnde een groter leegstaand gebouw met houtstructuur</t>
  </si>
  <si>
    <t>Mogelijks schade en rookhinder bij de nabijgelegen privé-woningen</t>
  </si>
  <si>
    <t>Pomp - en filterstation + controlekamer</t>
  </si>
  <si>
    <t>Schade aan pompinstallatie en gebouw</t>
  </si>
  <si>
    <t xml:space="preserve">A52-BRANDSTOFDEPOT KOREA </t>
  </si>
  <si>
    <t>NIHIL</t>
  </si>
  <si>
    <t>B1-Wachthuis 22</t>
  </si>
  <si>
    <t>Schade aan gebouw en technische installaties</t>
  </si>
  <si>
    <t>Indien noodzakelijk dient een tijdelijke huisvesting van het wachtdispositief WH 22 te worden voorzien</t>
  </si>
  <si>
    <t>Mogelijks schade en rooklast bij de nabijgelegen privé-woningen</t>
  </si>
  <si>
    <t>Minimale schade, dit is een klein stenen gebouw boven de waterleiding met teller</t>
  </si>
  <si>
    <t>Schade aan de kabelinfrastructuur en het gebouw</t>
  </si>
  <si>
    <t>Mogelijks schade en rookhinder bij de nabijgelegen privé-woningen (&lt; 20 meter)</t>
  </si>
  <si>
    <t>Mogelijks schade of buiten gebruik stelling HS-kabine in lokaal 5 (Ops problemen)</t>
  </si>
  <si>
    <t>Schade aan technische installatie CV en schade aan het gebouw</t>
  </si>
  <si>
    <t>Mogelijks hinder/schade aan nabijgelegen vakantiecentrum en privé-woningen</t>
  </si>
  <si>
    <t>Mogelijks schade aan de Comm's installatie</t>
  </si>
  <si>
    <t>B8-BUNKER</t>
  </si>
  <si>
    <t>Gebouw bevindt zich binnen de perimeter van Depo KOREA, verhoogd gevaar " voormalig POL-station"</t>
  </si>
  <si>
    <t>Milieuschade</t>
  </si>
  <si>
    <t>1SC DECRAEYE</t>
  </si>
  <si>
    <t xml:space="preserve">A57-Citerne en pompstation op Depot KOREA </t>
  </si>
  <si>
    <t>Pompstation bovenop de citerne van 1.250.000 Lr</t>
  </si>
  <si>
    <t>Schade aan de technische installaties en infrastructuur</t>
  </si>
  <si>
    <t>Mogelijks schade en rooklast bij de nabijgelegen privéwoningen</t>
  </si>
  <si>
    <t>Milieuschade door rook en bluswater</t>
  </si>
  <si>
    <t>ADJ BREEM</t>
  </si>
  <si>
    <t>B8 TX GEBOUWEN</t>
  </si>
  <si>
    <t>Schade aan technische installatie en schade aan het gebouw</t>
  </si>
  <si>
    <t>Brand in hoogspanningskabine</t>
  </si>
  <si>
    <t xml:space="preserve">Ingegraven bunker naast TX-gebouw, </t>
  </si>
  <si>
    <t>Mogelijks schade aan gebouw B8 (Ops problemen)</t>
  </si>
  <si>
    <t>Schade aan het gebouw en opgeslagen materieel van Flight CIS</t>
  </si>
  <si>
    <t>Telefooncentrale met technische lokalen en sanitaire faciliteiten</t>
  </si>
  <si>
    <t>Mogelijks schade aan de technische installaties van telefooncentrale -</t>
  </si>
  <si>
    <t>Mogelijks hinder/schade aan nabijgelegen vakantiecentrum</t>
  </si>
  <si>
    <t>Schade aan de infrastructuur en infragebonden technische installaties</t>
  </si>
  <si>
    <t>Admin-ruimte, rustlokaal en sanitair</t>
  </si>
  <si>
    <t>Schade aan de infrastructuur en technische installaties</t>
  </si>
  <si>
    <t>Schade aan het vervallen schietcomplex</t>
  </si>
  <si>
    <t>Schade en rooklast bij de nabijgelegen privé-woningen/manége</t>
  </si>
  <si>
    <t xml:space="preserve">Schade aan de metalen constructie </t>
  </si>
  <si>
    <t>Schade aan de opgeslagen materielen en materialen</t>
  </si>
  <si>
    <t>Mogelijks schade in HS-kabine in lokaal 5 (Ops problemen)</t>
  </si>
  <si>
    <t>Gelijkvloers</t>
  </si>
  <si>
    <t>3 - Stookplaats - Centrale verwarming (CV)</t>
  </si>
  <si>
    <t xml:space="preserve">Schade aan het gebouw - </t>
  </si>
  <si>
    <t>Mogelijks schade aan de elektrische installaties - problemen stroomvoorziening</t>
  </si>
  <si>
    <t>Mogelijks schade of buiten gebruik stelling van de Comm's installaties in het gebouw (Ops problemen)</t>
  </si>
  <si>
    <t>A34-Hoogspanningscabine C6</t>
  </si>
  <si>
    <t>Mogelijks hinder/schade aan de nabijgelegen privé-woning</t>
  </si>
  <si>
    <t xml:space="preserve">B20- Verlaten gebouw - Was bureel van POL-depot </t>
  </si>
  <si>
    <t>Schade aan het vervallen gebouw</t>
  </si>
  <si>
    <t>5 - Hoog/laagspanningskabine geîntegreerd in gebouw B8</t>
  </si>
  <si>
    <t>D9-Hoogspanningscabine C1</t>
  </si>
  <si>
    <t>Mogelijk schade aan de elektrische installaties - problemen stroomvoorziening</t>
  </si>
  <si>
    <t>Mogelijk schade/hinder aan de nabijgelegen ATC-controletoren</t>
  </si>
  <si>
    <t>D22-Hoogspanningscabine C6</t>
  </si>
  <si>
    <t>Mogelijks schade aan de elektrische installaties -problemen stroomvoorziening</t>
  </si>
  <si>
    <t xml:space="preserve">Mogelijks hinder/schade aan de nabijgelegen Mil installaties </t>
  </si>
  <si>
    <t xml:space="preserve">Mogelijks hinder/schade aan de nabijgelegen privéwoning en WAC-installaties </t>
  </si>
  <si>
    <t>C14-Hoogspanningscabine C3</t>
  </si>
  <si>
    <t>Mogelijks schade aan de elektische installaties - problemen stroomvoorziening</t>
  </si>
  <si>
    <t>Schade aan de infrastructuur</t>
  </si>
  <si>
    <t>Mogelijks meer schade door brand van gevaarlijke stoffen</t>
  </si>
  <si>
    <t>5 personen</t>
  </si>
  <si>
    <t xml:space="preserve">Mogelijks ontploffing </t>
  </si>
  <si>
    <t>Brand en ontploffing</t>
  </si>
  <si>
    <t>Opslag Munitie</t>
  </si>
  <si>
    <t>Beschadiging gebouw</t>
  </si>
  <si>
    <t>Brand en uitgestraalde hitte</t>
  </si>
  <si>
    <t>Wegslingerende brokstukken (ontploffing munitie)</t>
  </si>
  <si>
    <t>Brand in technische installatie en/of pompinstallatie</t>
  </si>
  <si>
    <t>Schade aan gebouw en technische installatie</t>
  </si>
  <si>
    <t>Waterreserve met pompinstallatie</t>
  </si>
  <si>
    <t xml:space="preserve">1= Gang , 2= pompinstallatie , 3= waterreservoir </t>
  </si>
  <si>
    <t>Uitvallen van pompinstallatie waterleidingsnet vliegveld</t>
  </si>
  <si>
    <t>Last-rookhinder aan nabijgelegen privéwoningen</t>
  </si>
  <si>
    <t>B23-POMPSTATION Watervoorziening vliegveld</t>
  </si>
  <si>
    <t>1 = hoogspanning , 2= laagspanning</t>
  </si>
  <si>
    <t>Mogelijks schade aan de technische installatie - problemen stroomvoorziening</t>
  </si>
  <si>
    <t>Mogelijks hinder/schade aan de nabijgelegen privé-woningen</t>
  </si>
  <si>
    <t>Opslagtanks 50.000 liter stookolie</t>
  </si>
  <si>
    <t>Mogelijks schade/hinder aan het nabijgelegen vakantiekamp CDSCA</t>
  </si>
  <si>
    <t>Schade aan de technische installatie en het gebouw</t>
  </si>
  <si>
    <t>Mogelijks schade aan loods B22 (tussenafstand = 1 meter !!)</t>
  </si>
  <si>
    <t>Problemen met de brandstofbevoorrading naar de stookplaats van loods B22</t>
  </si>
  <si>
    <t>ADJ VANTOORTELBOOM</t>
  </si>
  <si>
    <t>Schade aan het gebouw en technische installaties (oa bediening slagbomen hoofdingang vliegveld)</t>
  </si>
  <si>
    <t>Mogelijks hinder/schade aan nabijgelegen vakantiekamp CDSCA</t>
  </si>
  <si>
    <t>Problemen huisvesting veiligheidspersoneel</t>
  </si>
  <si>
    <t xml:space="preserve">33 Stookplaats </t>
  </si>
  <si>
    <t>Schade aan de technische installaties en het gebouw</t>
  </si>
  <si>
    <t>Uitbreiding van brand naar de loods B22, bijgebouwen en de inhoud (oa helikopters en alle bijbehoren )</t>
  </si>
  <si>
    <t>Uitbreiding van brand naar gebouw B28 (opslag 50.000 Lr stookolie)</t>
  </si>
  <si>
    <t>Mogelijks schade/hinder aan het nabijgelegen vakantiepark CDSCA</t>
  </si>
  <si>
    <t>Gelijkvloers (1 tem 6)</t>
  </si>
  <si>
    <t>Mogelijks schade aan de technische installatie  (Ops Air Traffic Control)</t>
  </si>
  <si>
    <t>Mogelijks schade aan de nabijgelegen infrastructuur</t>
  </si>
  <si>
    <t>Schade aan de kabelinfrastructuur (Comm's) en aan het gebouw</t>
  </si>
  <si>
    <t>Mogelijks schade aan de nabijgelegen infrastructuur (POL-station KOREA)</t>
  </si>
  <si>
    <t>A55-Hoogspanningscabine C12</t>
  </si>
  <si>
    <t xml:space="preserve">Schade aan het gebouw  </t>
  </si>
  <si>
    <t>Mogelijks schade en rooklast bij de nabijgelegen privé-woning</t>
  </si>
  <si>
    <t>zuiveringsinstallatie achteraan het depot (naast gebouw A53)</t>
  </si>
  <si>
    <t xml:space="preserve">Hoogspanningscabine die enkel nog belast wordt met stroomvoorziening van de mobiele </t>
  </si>
  <si>
    <t>ADJ LAMPAERT</t>
  </si>
  <si>
    <t>A56-Noodgroep pompstation  Depot Korea</t>
  </si>
  <si>
    <t xml:space="preserve">Mogelijks schade aan de elektrische installaties </t>
  </si>
  <si>
    <t>Noodgroep en bijhorende brandstofvoorziening die volledig gepreserveerd zijn.</t>
  </si>
  <si>
    <t>Geen brandstof meer aanwezig, geen stroomvoorziening.</t>
  </si>
  <si>
    <t>1 Hoogspanning, 2 Laagspanning</t>
  </si>
  <si>
    <t>Brand is enkel mogelijk in verdeelkast elektriciteit</t>
  </si>
  <si>
    <t>Waterpompstation is volledig ontmanteld en buiten gebruik</t>
  </si>
  <si>
    <t>Verdeelkast wordt enkel gebruikt bij evenementen.</t>
  </si>
  <si>
    <t>Schade aan kabelinfrastructuur (Comm's) en aan het gebouw</t>
  </si>
  <si>
    <t>Oude schuilbunker buiten gebruik en volledig afgesloten</t>
  </si>
  <si>
    <t>Geen elektriciteit en niet toegankelijk,</t>
  </si>
  <si>
    <t>Gebouw met 2 lokalen, daarnaast tacan (= witte toren)</t>
  </si>
  <si>
    <t>1 Technische installatie TACAN, 2 Dieselgenerator</t>
  </si>
  <si>
    <t>Technische installatie GONIO</t>
  </si>
  <si>
    <t>Radiobaken bestuur der luchtvaart</t>
  </si>
  <si>
    <t>Risico-analyse niet voor 1W/BKOKS</t>
  </si>
  <si>
    <t>C22-Hoogspanningscabine C11</t>
  </si>
  <si>
    <t>1 Oude noodgroepen, 2 Verpozingslokaal, 3 Tech lokaal</t>
  </si>
  <si>
    <t>Schade aan het gebouw en technische installaties</t>
  </si>
  <si>
    <t>Deze blok is een oude hulpcentrale die buiten gebruik is gesteld, geen stroomproductie meer,</t>
  </si>
  <si>
    <t>De volledige installatie is verouderd maar nog zeer veel brandbare stoffen aanwezig, niks gepreserveerd!!!!</t>
  </si>
  <si>
    <t>Geen hoogspanning meer (afgesloten in blok D09) enkel nog 380/220V</t>
  </si>
  <si>
    <t>Schade aan de stookplaats en technische installatie</t>
  </si>
  <si>
    <t>Gelijkvloers = technische lokalen van onderhoudsfirma</t>
  </si>
  <si>
    <t>Mogelijks schade aan de technische installaties onderhoudsfirma (Vb: Sturing stookplaatsen)</t>
  </si>
  <si>
    <t>Hinder of schade aan de nabijgelegen gebouwen D14-15 Controletoren, D18 Brandweer en D12 Meteo</t>
  </si>
  <si>
    <t>Schade aan de kabelinfrastructuur (Comm's)</t>
  </si>
  <si>
    <t>8 = CV-installatie + buiten opslagtank 2.800 Lr stookolie</t>
  </si>
  <si>
    <t xml:space="preserve">Bij uitbreiding binnen het gebouw D18: Schade aan de infrastructuur en technische installaties </t>
  </si>
  <si>
    <t>D18-Stookplaats lokaal 8 (Brandweerloods)</t>
  </si>
  <si>
    <t>Mogelijks schade aan de brandweermiddelen (Voertuigen, kledij, Comm's,….)</t>
  </si>
  <si>
    <t>1 Stookcentrale</t>
  </si>
  <si>
    <t xml:space="preserve">Mogelijks schade en/of hinder aan de nabijgelegen Mil Infrastructuur </t>
  </si>
  <si>
    <t>Mogelijks schade en/of hinder op de nabijgelegen verbindingsweg N9 KOKSIJDE-VEURNE</t>
  </si>
  <si>
    <t>Schade aan gebouw en technische installatie met uitbreiding naar mazoutopslagtanks in lokaal 2</t>
  </si>
  <si>
    <t>2 Opslagtanks Mazout (2 x 40.000 Lr mazout)</t>
  </si>
  <si>
    <t>Schade aan gebouw en technische installatie met uitbreiding naar stookplaats in lokaal 1</t>
  </si>
  <si>
    <t>Waterreservoir met buiten gebruik gestelde waterpomp</t>
  </si>
  <si>
    <t>Geen Ops-schade want installatie is buiten gebruik gesteld</t>
  </si>
  <si>
    <t>Enkel beperkte schade aan begroeiïng of oude technische installatie mogelijk</t>
  </si>
  <si>
    <t>Een klein stenen gebouwtje "ten velde" aan poort 5</t>
  </si>
  <si>
    <t>D12-Stookplaats</t>
  </si>
  <si>
    <t>Mogelijks schade/hinder in nabijgelegen vakantiecenter CDSCA</t>
  </si>
  <si>
    <t>ADJ LAFORCE</t>
  </si>
  <si>
    <t>Gelet op de aanwezigheid van een grote hoeveelheid toxische stoffen, kans op milieuschade</t>
  </si>
  <si>
    <t>Mogelijks zeer zware schade aan Ops Middelen 40 Smd (Helikopters, GSE, Uitrusting, Infrastructuur….)</t>
  </si>
  <si>
    <t>E21 -  Keuken en refter</t>
  </si>
  <si>
    <t>Alle lokalen die deel uitmaken van keuken en refter</t>
  </si>
  <si>
    <t>Gelijkvloers (gedeelte sport niet inbegrepen)</t>
  </si>
  <si>
    <t>Brand van technische installaties (keukentoestellen) of infrastructuur (nutsleidingen, infra + inboedel)</t>
  </si>
  <si>
    <t>Kans op schade aan de keukeninstallatie en/of infrastructuur</t>
  </si>
  <si>
    <t>Noodzaak tot evacuatie van personeel uit de keuken en aanwezigen in de refter</t>
  </si>
  <si>
    <t>Noodzaak tot evacuatie van eventueel aanwezig personeel uit de sportsectie en kelderverdieping</t>
  </si>
  <si>
    <t>E21-Sortsectie</t>
  </si>
  <si>
    <t>Gelijkvloers (gedeelte keuken niet inbegrepen)</t>
  </si>
  <si>
    <t>Sportzaal, burelen, magazijnen sport en sanitair</t>
  </si>
  <si>
    <t>Noodzaak tot evacuatie van personeel en sporters aanwezig in de sportinfrastructuur</t>
  </si>
  <si>
    <t>Noodzaak tot evacuatie van eventueel aanwezig keukenpersoneel en aanwezigen in de refter en kelders</t>
  </si>
  <si>
    <t>Kans op schade aan de infrastructuur (nutsleidingen, infra + inboedel) en/of elektrische sporttoestellen.</t>
  </si>
  <si>
    <t>Mogelijks brandoverslag naar nabijgelegen infrastructuur van de sectie transport (E30-E31-E32)</t>
  </si>
  <si>
    <t>Kelder</t>
  </si>
  <si>
    <t>E21-Kelder 1, Oefenzone Ops&amp;Trg</t>
  </si>
  <si>
    <t>Brand in technische installatie of inboedel ( voornamelijk lege houten kisten in labirint voor oefening evacuatie)</t>
  </si>
  <si>
    <t>Kelderbrand met kans op brandoverslag naar stookplaats + tank, magazijn keuken en het ganse complex</t>
  </si>
  <si>
    <t xml:space="preserve">E21 </t>
  </si>
  <si>
    <t>Schade aan infrastructuur en technische installaties</t>
  </si>
  <si>
    <t>Noodzaak tot evacuatie van alle aanwezig personeel en gebruikers van faciliteiten E21</t>
  </si>
  <si>
    <t>Mogelijks uitbreiding van brand naar gebouw E21</t>
  </si>
  <si>
    <t>E21</t>
  </si>
  <si>
    <t xml:space="preserve">2 Stookplaats </t>
  </si>
  <si>
    <t xml:space="preserve">Schade aan infrastructuur en technische installaties </t>
  </si>
  <si>
    <t>3 Magazijnen keuken en HORECA</t>
  </si>
  <si>
    <t>2 Bis (Opslagtank 40.000 Lr Gasolie Centrale verwarming)</t>
  </si>
  <si>
    <t>Brand in technische installatie of inboedel ( voornamelijk keukenmaterieel en onderhoudsprodukten)</t>
  </si>
  <si>
    <t xml:space="preserve">Kelderbrand met kans op brandoverslag binnen gebouw E21 </t>
  </si>
  <si>
    <t>E25</t>
  </si>
  <si>
    <t>Gelijkvloers, eerste verdiep en tweede verdiep</t>
  </si>
  <si>
    <t>Alle vrij toegankelijke lokalen</t>
  </si>
  <si>
    <t xml:space="preserve">Zie Brandrisico </t>
  </si>
  <si>
    <t>Gebouw was voorheen de feestzaal op gelijkvloers en burelen op eerste en tweede verdiep</t>
  </si>
  <si>
    <t>In afwachting van nieuwe bestemming, aantal gebruikers niet gekend</t>
  </si>
  <si>
    <t>Gelijkvloers met toegang via afzonderlijke buitendeur</t>
  </si>
  <si>
    <t>Mogelijks uitbreiding van brand naar gebouw E25</t>
  </si>
  <si>
    <t>Noodzaak tot evacuatie van alle aanwezigen aanwezig in E25</t>
  </si>
  <si>
    <t xml:space="preserve">Mogelijks schade aan dichtbijgelegen gebouw E29 ( =  12.000 Lr gasolie voor stookplaats E25 ) </t>
  </si>
  <si>
    <t>Schade aan infrastructuur en technische installaties in stookplaats</t>
  </si>
  <si>
    <t>Gelijkvloers en 1ste verdiep in gebruik, zolder afgesloten</t>
  </si>
  <si>
    <t>Uitbreiding van de brand naar de stookplaats en mogelijks ook de opslagtank (15.000 Lr stookolie)</t>
  </si>
  <si>
    <t xml:space="preserve">Mogelijks schade aan de nabijgelegen blokken E02 Hoogspanningscabine en E27 Logistieke blok </t>
  </si>
  <si>
    <t>E26</t>
  </si>
  <si>
    <t xml:space="preserve">Stookplaats </t>
  </si>
  <si>
    <t>Mogelijks uitbreiding van brand naar gebouw E26</t>
  </si>
  <si>
    <t>Noodzaak tot evacuatie van alle aanwezigen aanwezig in E26</t>
  </si>
  <si>
    <t xml:space="preserve">Mogelijks schade aan dichtbijgelegen gebouw E 02 (Hoogspanningskabine)  </t>
  </si>
  <si>
    <t xml:space="preserve">E26 </t>
  </si>
  <si>
    <t>Gelijkvloers met deur aan buitengevel</t>
  </si>
  <si>
    <t>Opslagtank 15.000 Lr (Gasolie Centrale verwarming)</t>
  </si>
  <si>
    <t>Alle lokalen op gelijkvloers en eerste verdiep</t>
  </si>
  <si>
    <t>E28 Opslagplaats Munitie</t>
  </si>
  <si>
    <t>Gebouw bestaat uit één lokaal met inkuiping en tank</t>
  </si>
  <si>
    <t>Opslagtank 12.000 liter stookolie</t>
  </si>
  <si>
    <t>Mogelijks schade aan gebouw E25 en/of E12</t>
  </si>
  <si>
    <t>Mogelijks problemen met de brandstofbevoorrading naar de stookplaats van gebouw E12 en E25</t>
  </si>
  <si>
    <t>Schade aan de technische installatie en het gebouw E29</t>
  </si>
  <si>
    <t>E29-Stookolie opslag voor stookplaats E25 en E12</t>
  </si>
  <si>
    <t>Vliegtuigloods (SeaKing en NH90) en alle lokalen in B22</t>
  </si>
  <si>
    <t>B22-LOODS HERPAIN en Annex 40 Ste Smaldeel</t>
  </si>
  <si>
    <t>Alles op gelijkvloers</t>
  </si>
  <si>
    <t>Mogelijks zeer zware schade aan Ops Middelen  (UAV, Vliegtuigen, GSE, Uitrusting, Infrastructuur, spuitcabine….)</t>
  </si>
  <si>
    <t>Aanwezigheid spuitcabine 22x9 Opp, 6 mr hoog</t>
  </si>
  <si>
    <t>Enkel 4 EA drukknoppen aanwezig in loods,</t>
  </si>
  <si>
    <t xml:space="preserve">D31-LOODS GILFILAN </t>
  </si>
  <si>
    <t>Loods en alle bijlokalen , CV uitgezonderd</t>
  </si>
  <si>
    <t>1SM Bultinck</t>
  </si>
  <si>
    <t>10 PERSONEN</t>
  </si>
  <si>
    <t xml:space="preserve">Gelijkvloers </t>
  </si>
  <si>
    <t>E7-Logementsblok</t>
  </si>
  <si>
    <t>Schade aan de infrastructuur (nutsleidingen, infra + inboedel)</t>
  </si>
  <si>
    <t>Noodzaak tot evacuatie van alle aanwezigen in de ganse blok</t>
  </si>
  <si>
    <t>Mogelijks overslag naar nabijgelegen infrastructuur (E6-E8)</t>
  </si>
  <si>
    <t>Detectie en brandcentrale aanwezig</t>
  </si>
  <si>
    <t>Zelfsluitende branddeuren aanwezig</t>
  </si>
  <si>
    <t>Eerste verdiep</t>
  </si>
  <si>
    <t xml:space="preserve">Alle lokalen en gangen. </t>
  </si>
  <si>
    <t>Noodzaak tot evacuatie van alle aanwezigen in de ganse blok (dus ook logement op eerste verdiep!!)</t>
  </si>
  <si>
    <t>Mogelijks overslag naar nabijgelegen infrastructuur (E7-E9)</t>
  </si>
  <si>
    <t>TBD</t>
  </si>
  <si>
    <t>Gelijkvloers bestaat uit bar en vergaderzaal, gesplitst door gang, magazijn en sanitair.</t>
  </si>
  <si>
    <t>Aan beide zijgevels is een toegang voorzien naar de hoger gelegen logementen</t>
  </si>
  <si>
    <t>Infrastructuur voorzien van brandwerende deuren</t>
  </si>
  <si>
    <t xml:space="preserve">Alle lokalen </t>
  </si>
  <si>
    <t>Noodzaak tot evacuatie van alle aanwezigen in de ganse blok (dus op het gelijkvloers!!)</t>
  </si>
  <si>
    <t>Eerste verdiep (Logementskamers, sanitair en gang )</t>
  </si>
  <si>
    <t>Max 27 Logement</t>
  </si>
  <si>
    <t xml:space="preserve">Kelder </t>
  </si>
  <si>
    <t>Alle lokalen (Stookplaats en tank afzonderlijke!!!!)</t>
  </si>
  <si>
    <t>Mogelijks overslag naar het volledige gebouw</t>
  </si>
  <si>
    <t>Toegang tot kelder via hoofdingang (lokaal 8) en toegangsdeur in lokaal 6 naar keldertrap in lokaal 11</t>
  </si>
  <si>
    <t>Infrastructuur voorzien van brandwerende deur tussen lokaal 6 en 11</t>
  </si>
  <si>
    <t>Mogelijks uitbreiding van brand naar gebouw E08</t>
  </si>
  <si>
    <t>Noodzaak tot evacuatie van alle aanwezig personeel en gebruikers van faciliteiten E08</t>
  </si>
  <si>
    <t>Lokaal 6 - Stookplaats</t>
  </si>
  <si>
    <t xml:space="preserve">Lokaal 5 -Brandstoftank (15.000 Lr) voor stookplaats </t>
  </si>
  <si>
    <t>Alle lokalen (Bar, magazijn, gang, WC en vergaderruimte)</t>
  </si>
  <si>
    <t>Alle lokalen en gangen.(Stookplaats + tank uitgezonderd)</t>
  </si>
  <si>
    <t>Branddeuren aanwezig</t>
  </si>
  <si>
    <t>E9-Logementsblok</t>
  </si>
  <si>
    <t>Mogelijks overslag naar nabijgelegen infrastructuur (E8)</t>
  </si>
  <si>
    <t xml:space="preserve">Alle lokalen en gangen.(stookplaats en tank uitgesloten) </t>
  </si>
  <si>
    <t>Lokaal 0.20 - Stookplaats</t>
  </si>
  <si>
    <t xml:space="preserve"> Toegang tot stookplaats via buitendeur. </t>
  </si>
  <si>
    <t xml:space="preserve">Lokaal 0.25  -Brandstoftank (8.000 Lr) voor stookplaats </t>
  </si>
  <si>
    <t>Noodzaak tot evacuatie van alle aanwezig personeel en gebruikers van faciliteiten E09</t>
  </si>
  <si>
    <t>Mogelijks uitbreiding van brand in E09</t>
  </si>
  <si>
    <t>Mogelijks uitbreiding van brand in gebouw E09</t>
  </si>
  <si>
    <t>Alle lokalen en gangen.</t>
  </si>
  <si>
    <t xml:space="preserve">Lokaal 22  -Brandstoftank (8.000 Lr) voor stookplaats </t>
  </si>
  <si>
    <t>Mogelijks uitbreiding van brand in gebouw E07</t>
  </si>
  <si>
    <t>Noodzaak tot evacuatie van alle aanwezig personeel en gebruikers van faciliteiten E07</t>
  </si>
  <si>
    <t>Lokaal 23 - Stookplaats</t>
  </si>
  <si>
    <t>Mogelijks uitbreiding van brand in E07</t>
  </si>
  <si>
    <t>E07</t>
  </si>
  <si>
    <t>E8-Logementsblok - HORECA</t>
  </si>
  <si>
    <t>Tweede verdiep (Niet in gebruik - Opslag Goederen)</t>
  </si>
  <si>
    <t>Noodzaak tot evacuatie van alle aanwezigen in de ganse blok E9</t>
  </si>
  <si>
    <t>Noodzaak tot evacuatie van alle aanwezigen in de ganse blok E7</t>
  </si>
  <si>
    <t>Loods</t>
  </si>
  <si>
    <t>Mogelijks zeer zware schade aan Ops Middelen (Helikopters, GSE, Uitrusting, Infrastructuur….)</t>
  </si>
  <si>
    <t>Totale evacuatie van loods en bijgebouwen</t>
  </si>
  <si>
    <t>Mogelijk schade aan nabijgelegen infrastructuur</t>
  </si>
  <si>
    <t>Alle op het gelijkvloers gelegen lokalen/werkplaatsen</t>
  </si>
  <si>
    <t>batterijzaal lokaal 13</t>
  </si>
  <si>
    <t>Polyestersectie in lokaal 6 en 7 / pol-hoek /  lasserij lokaal 4(gasflessen)</t>
  </si>
  <si>
    <t>D25 burelen op eerste verdiep</t>
  </si>
  <si>
    <t>D25</t>
  </si>
  <si>
    <t>burelen/kleedruimte op eerste verdiep</t>
  </si>
  <si>
    <t>15 personen</t>
  </si>
  <si>
    <t>D47</t>
  </si>
  <si>
    <t>GELIJKVLOERS</t>
  </si>
  <si>
    <t>Mogelijks zeer zware schade aan Logistieke Ops middelen (Helikopters, GSE, Uitrusting, Infrastructuur….)</t>
  </si>
  <si>
    <t>Gelet op de aanwezigheid van een beperkte hoeveelheid toxische stoffen, kans op milieuschade</t>
  </si>
  <si>
    <t xml:space="preserve">Totale evacuatie van loods </t>
  </si>
  <si>
    <t>magazijn met in de hoek een drooginstallatie</t>
  </si>
  <si>
    <t>AJM Van Hullebus</t>
  </si>
  <si>
    <t>ADJ Wille</t>
  </si>
  <si>
    <t xml:space="preserve">opslaplaats batterijen en zuren </t>
  </si>
  <si>
    <t>nabijheid opslagcontainer brandbaar en milieu</t>
  </si>
  <si>
    <t xml:space="preserve">Beschadiging van brandweermaterieel </t>
  </si>
  <si>
    <t>Mogelijk hevige rookontwikkeling met beperking van zicht op de piste vanuit de nabijgelegen controletoren</t>
  </si>
  <si>
    <t>Max 4 personen</t>
  </si>
  <si>
    <t>D1-Magazijn FF Bunker</t>
  </si>
  <si>
    <t>Magazijn FF Bunker in D1</t>
  </si>
  <si>
    <t>Nabijgelegen POL- en  Milieucontainer kunnen schade oplopen</t>
  </si>
  <si>
    <t>Eén POL-container geplaatst ten Zuiden van de poortaan gebouw D01</t>
  </si>
  <si>
    <t>Eén Milieu-container geplaatst  ten Noorden van de poort aan gebouw D01</t>
  </si>
  <si>
    <t>Mogelijks hinder langs de aanrijroute ingang vliegveld</t>
  </si>
  <si>
    <t>Evacuatie van Pers aanwezig in de lokalen D12</t>
  </si>
  <si>
    <t>Mogelijks brandoverslag naar de andere lokalen in D12</t>
  </si>
  <si>
    <t>D13</t>
  </si>
  <si>
    <t>Mogelijks brandoverslag naar de andere lokalen in D13</t>
  </si>
  <si>
    <t>Evacuatie van Pers aanwezig in de lokalen D13</t>
  </si>
  <si>
    <t xml:space="preserve">Gebouw is in gebruik door de onderhoudsfirma </t>
  </si>
  <si>
    <t>Geen Mil Pers in tewerkgesteld</t>
  </si>
  <si>
    <t>Mogelijks brandoverslag naar de andere lokalen in B12</t>
  </si>
  <si>
    <t>Evacuatie van Pers aanwezig in de lokalen B12</t>
  </si>
  <si>
    <t>Mogelijks brandoverslag naar de  stookplaats in B12</t>
  </si>
  <si>
    <t>Max 20 Pers</t>
  </si>
  <si>
    <t xml:space="preserve">Schade aan de OPS-infrastructuur van de luchtverkeersleiding </t>
  </si>
  <si>
    <t>Onmiddellijke evacuatie van alle personeel (eventueel via noodladder)</t>
  </si>
  <si>
    <t>Schade gebouw D14 - D15</t>
  </si>
  <si>
    <t>D14-D15</t>
  </si>
  <si>
    <t>Annex aan controletoren</t>
  </si>
  <si>
    <t>0-1-2-3 (alle lokalen "in de toren")</t>
  </si>
  <si>
    <t>Controletoren (alle lokalen "in de toren"</t>
  </si>
  <si>
    <t>Opm: Kleine hoeveelheid pyrotechnische munitie aanwezig, ontploffingsgevaar.</t>
  </si>
  <si>
    <t>Opm: Kleine hoeveelheid pyrotechnische munitie aanwezig (zie plan)</t>
  </si>
  <si>
    <t>Onmiddellijke evacuatie van alle personeel in blok D14-15 (dus ook de toren)</t>
  </si>
  <si>
    <t>Mogelijks brandoverslag naar de andere lokalen in D14/D15</t>
  </si>
  <si>
    <t>Evacuatie van Pers aanwezig in de lokalen D14/D15</t>
  </si>
  <si>
    <t xml:space="preserve">D14-D15 </t>
  </si>
  <si>
    <t>Stookplaats (via afzonderlijke toegangsdeur te betreden)</t>
  </si>
  <si>
    <t>D15</t>
  </si>
  <si>
    <t>Mogelijks brandoverslag naar de andere lokalen in D14/15</t>
  </si>
  <si>
    <t>Evacuatie van Pers aanwezig in de lokalen D14/15</t>
  </si>
  <si>
    <t>E30</t>
  </si>
  <si>
    <t>1 Stelplaats  bowsers</t>
  </si>
  <si>
    <t>ADJ BEKAERT</t>
  </si>
  <si>
    <t>Mogelijks schade aan de nabijgelegen infrastructuur (POL-station en MT-gebouwen)</t>
  </si>
  <si>
    <t>Mogelijks schade aan de gestationeerde voertuigen</t>
  </si>
  <si>
    <t>Evacuatie van het gebouw en de zone</t>
  </si>
  <si>
    <t>Lokaal 2 Magazijn POL-producten</t>
  </si>
  <si>
    <t>Lokaal 4 Bureel POL-Station</t>
  </si>
  <si>
    <t>Bedieningspaneel voor buiten pompstation aanwezig in lokaal 4</t>
  </si>
  <si>
    <t>E31</t>
  </si>
  <si>
    <t>Schade aan de technische installatie van de werkplaats en het gestationeerd Vtg</t>
  </si>
  <si>
    <t>Mogelijks schade aan de nabijgelegen infrastructuur  MT-gebouwen</t>
  </si>
  <si>
    <t>Lokaal 3 en 14 Werkplaats voertuigen</t>
  </si>
  <si>
    <t>Schade aan de technische installatie van de werkplaats en eventueel gestationeerd Vtg</t>
  </si>
  <si>
    <t>Mogelijks schade aan de infrastructuur van de MT-gebouwen</t>
  </si>
  <si>
    <t>Lokaal 16 Werkplaats bowser</t>
  </si>
  <si>
    <t>pyrotechnische munitie (flares) aanwezig</t>
  </si>
  <si>
    <t>Evacuatie van het gebouw</t>
  </si>
  <si>
    <t>Mogelijks schade/ hinder in loods D25 en/of de WAC Installatie (2 Loodsen plus POL-station West Aviation Club)</t>
  </si>
  <si>
    <t>Mogelijks hinder/schade aan nabijgelegen boerderij en/of industriezone</t>
  </si>
  <si>
    <t>Schade aan gebouw D51 en inhoud (voornamelijk survie geralateerde uitrusting)</t>
  </si>
  <si>
    <t>Alle lokalen , zijnde loods, Admin, keuken en sanitair….</t>
  </si>
  <si>
    <t xml:space="preserve">Lokaal 15 en hoger gelegen magazijn </t>
  </si>
  <si>
    <t>0.15 = Admin. Eerste verdiep = met draad afgesloten Mag</t>
  </si>
  <si>
    <t>Schade aan de gestationeerde voertuigen</t>
  </si>
  <si>
    <t>Mogelijks schade aan de infrastructuur en de inhoud</t>
  </si>
  <si>
    <t>Lokaal 15a Werkplaats fietsen en landbouwtuigen</t>
  </si>
  <si>
    <t>Lokaal 17 Werkplaats GSE</t>
  </si>
  <si>
    <t>Schade aan de technische installatie van de werkplaats en de inhoud (Ground Support Equipement)</t>
  </si>
  <si>
    <t>Alle lokalen op het gelijkvloers in het Admingedeelte MT</t>
  </si>
  <si>
    <t>Mogelijks schade aan de infrastructuur van de MT-gebouwen en de inhoud</t>
  </si>
  <si>
    <t>Alle lokalen op het eerste verdiep in het Admingedeelte MT</t>
  </si>
  <si>
    <t>E32</t>
  </si>
  <si>
    <t>Stelplaats</t>
  </si>
  <si>
    <t>Schade aan de technische installatie van de stelplaats en de inhoud (Voertuigen en landbouwmaterieel)</t>
  </si>
  <si>
    <t>Dit lokaal is de onderhoudswerkplaats voor tankwagens met KERO, waarin allerlei</t>
  </si>
  <si>
    <t>activiteiten kunnen uitgevoerd worden, oa nazien telsysyteem, inspecties….</t>
  </si>
  <si>
    <t>Zoneringsdossier in bureel 1.1 (Comd MT)</t>
  </si>
  <si>
    <t>ADC DECOENE</t>
  </si>
  <si>
    <t xml:space="preserve">Lokaal 3 Opslag brandstof voertuigen </t>
  </si>
  <si>
    <t>3 bovengrondse opslagtanks van elk 10.000 liter (01 Okt 17 slechts 2 in gebruik voor diesel)</t>
  </si>
  <si>
    <t xml:space="preserve">Met benzine gevulde jerrycans zijn daar eveneens gestockeerd </t>
  </si>
  <si>
    <t xml:space="preserve">Lokaal 21 Opslaglokaal voor ontvlambare gassen </t>
  </si>
  <si>
    <t xml:space="preserve">Lokaal 19 Opslaglokaal oxiderende &amp; inerte gassen </t>
  </si>
  <si>
    <t xml:space="preserve">Schade aan de technische installatie van het lokaal en de inhoud </t>
  </si>
  <si>
    <t>Brand en ontploffingsgevaar</t>
  </si>
  <si>
    <t xml:space="preserve">Brand met ontploffingsgevaar </t>
  </si>
  <si>
    <t xml:space="preserve">Lokaal 18 Hogedrukcompressor 300 Bar </t>
  </si>
  <si>
    <t xml:space="preserve">Lokaal 20 Lagedrukcompressor 15 Bar </t>
  </si>
  <si>
    <t>Lokaal 1 Technisch lokaal  voor warmtewisseling CV</t>
  </si>
  <si>
    <t>Onthardingszout voor waterbehandeling opgeslagen in dit lokaal</t>
  </si>
  <si>
    <t>Lokaal 4 Technisch lokaal ( Elektriciteit en Comms)</t>
  </si>
  <si>
    <t>Problemen stroomvoorziening MT</t>
  </si>
  <si>
    <t>Hoofdverdeelkast Elektriciteit bevindt zich in dit lokaal</t>
  </si>
  <si>
    <t xml:space="preserve">Lokaal 2 Oliekot </t>
  </si>
  <si>
    <t>"Oliekot" is de plaats waar in totaal Max 1500 Lr olie wordt opgeslagen (Nieuw en Recup)</t>
  </si>
  <si>
    <t>Lokaal 22  Opslaglokaal voor klein en attractief Mat MT</t>
  </si>
  <si>
    <t>Alle lokalen behalve stookplaats en opslagtank</t>
  </si>
  <si>
    <t xml:space="preserve">Mogelijks overslag naar nabijgelegen infrastructuur </t>
  </si>
  <si>
    <t>Stookolietank voor stookplaats (7.000 Lr)</t>
  </si>
  <si>
    <t>Alle lokalen op het eerste verdiep</t>
  </si>
  <si>
    <t>Totale blok</t>
  </si>
  <si>
    <t>Lokaal 17 - Stookplaats</t>
  </si>
  <si>
    <t>D51</t>
  </si>
  <si>
    <t>Mogelijks uitbreiding van brand in D51</t>
  </si>
  <si>
    <t xml:space="preserve">Noodzaak tot evacuatie van alle aanwezigen </t>
  </si>
  <si>
    <t>Mogelijks uitbreiding van brand in gebouw D51</t>
  </si>
  <si>
    <t xml:space="preserve">Lokaal 18  -Brandstoftank (5.800 Lr) voor stookplaats </t>
  </si>
  <si>
    <t>Alle lokalen in het gebouw (stookplaats en tank niet !!)</t>
  </si>
  <si>
    <t>Schade aan gebouw D50 en inhoud (Noodgroep van POL-station Tele)</t>
  </si>
  <si>
    <t>D50-Noodgroep POL-station Tele</t>
  </si>
  <si>
    <t>Kans op uitbreiding binnen het complex POL-Station Tele</t>
  </si>
  <si>
    <t xml:space="preserve">Bij uitbreiding binnen depot Tele : Mogelijke zware milieuschade  </t>
  </si>
  <si>
    <t>De volledige citerne met pompinstallatie bovenop</t>
  </si>
  <si>
    <t xml:space="preserve">ADJ VANTOORTELBOOM </t>
  </si>
  <si>
    <t xml:space="preserve">Schade aan gebouw D49 en bij uitbreiding de citerne (Max 1.250.000 Lr) </t>
  </si>
  <si>
    <t>D49-Citerne Station TELE</t>
  </si>
  <si>
    <t>D48- POL-Station Tele - Filterstation en kontrolekamer</t>
  </si>
  <si>
    <t>1 en 2</t>
  </si>
  <si>
    <t xml:space="preserve">Schade aan gebouw D48 </t>
  </si>
  <si>
    <t>E1- RADIOSTATION</t>
  </si>
  <si>
    <t>D26 Werkplaats Comm's</t>
  </si>
  <si>
    <t>Lokaal 7 - Stookplaats</t>
  </si>
  <si>
    <t>Alle lokalen gelijkvloers. (stookplaats en tank NIET !!!)</t>
  </si>
  <si>
    <t>D36</t>
  </si>
  <si>
    <t>6 Brandstoftank (Polyester 2.100 Lr)</t>
  </si>
  <si>
    <t>7 Stookplaats</t>
  </si>
  <si>
    <t xml:space="preserve">D36-FL CIS </t>
  </si>
  <si>
    <t xml:space="preserve">Eerste verdiep </t>
  </si>
  <si>
    <t>10 (rust- en vergaderlokaal)</t>
  </si>
  <si>
    <t>D26-Werkplaats Comm's</t>
  </si>
  <si>
    <t>D27-Opslagplaats Fl CIS en Sec Brandweer</t>
  </si>
  <si>
    <t>Alle lokalen, centrale verwarming inbegrepen</t>
  </si>
  <si>
    <t>D36-Werkplaats Comm's</t>
  </si>
  <si>
    <t>Schade aan de infrastructuur en aan het gebouw</t>
  </si>
  <si>
    <t>Evacuatie van AL het aanwezig personeel aanwezig in de blok D36</t>
  </si>
  <si>
    <t>Evacuatie van AL het aanwezig personeel aanwezig in de blok D26</t>
  </si>
  <si>
    <t>Evacuatie van AL het aanwezig personeel aanwezig in de blok D27</t>
  </si>
  <si>
    <t>Opslagtank voor huisbrandolie geplaatst naast D27: Inhoud 4950 Lr</t>
  </si>
  <si>
    <t>Links gedeelte in gebruik van brandweer als opslagplaats strooizout en blusschuim AFFF3%</t>
  </si>
  <si>
    <t>Middengedeelte en rechts in gebruik door Fl CIS met achteraan kleine stookinstallatie</t>
  </si>
  <si>
    <t>1SC CUYPERS</t>
  </si>
  <si>
    <t xml:space="preserve">ADJ MUSSCHOOT </t>
  </si>
  <si>
    <t>Lokaal 5 Stookplaats Zuid</t>
  </si>
  <si>
    <t>Lokaal 12a Stookplaats Noord</t>
  </si>
  <si>
    <t>Evacuatie van alle aanwezigen (Indien UAV aanwezig is stijgt de bezetting in de loods tot 30 personen)</t>
  </si>
  <si>
    <t>D42-Wachthuis 5</t>
  </si>
  <si>
    <t>Max 2</t>
  </si>
  <si>
    <t>Evacuatie van AL het aanwezig personeel aanwezig in de blok D42</t>
  </si>
  <si>
    <t>Wachtlokaal dewelke occasioneel wordt gebruikt maar geen permanente bezetting</t>
  </si>
  <si>
    <t>D39 Depot Tele Werkplaats en Bureel</t>
  </si>
  <si>
    <t>Alle lokalen in dit gebouw</t>
  </si>
  <si>
    <t xml:space="preserve">Schade aan gebouw D39 </t>
  </si>
  <si>
    <t xml:space="preserve">Gebouw niet permanent bezet. </t>
  </si>
  <si>
    <t>D44-Bunker OOST -Betonnen schuilplaats</t>
  </si>
  <si>
    <t>Ingegraven bunker (Opgelet Annex D46 = HS-Cabine !!!)</t>
  </si>
  <si>
    <t>De volledige oppervlakte van de bunker D44</t>
  </si>
  <si>
    <t>Bunker niet meer in gebruik</t>
  </si>
  <si>
    <t>Brand binnen de bunker is zo goed als uitgesloten.</t>
  </si>
  <si>
    <t>Opgelet !!! Annex D46 is een operationele hoogspanningscabine !!!!!</t>
  </si>
  <si>
    <t>Ingegraven in berm</t>
  </si>
  <si>
    <t>HS Cabine</t>
  </si>
  <si>
    <t>VAN TOORTELBOOM</t>
  </si>
  <si>
    <t>D46-Hoogspanningscabine C9 (Annex van Bunker OOST)</t>
  </si>
  <si>
    <t>Opgelet:</t>
  </si>
  <si>
    <t>wel degelijk in gebruik !!!!!!</t>
  </si>
  <si>
    <t xml:space="preserve">Hoogspanningscabine D46 is annex van de buitengebruikgestelde bunker Oost (D44), maar </t>
  </si>
  <si>
    <t>Ondergrondse, buiten gebruik gestelde ACP-Bunker</t>
  </si>
  <si>
    <t>Deze ondergronds observatiepost met ATC-opdracht werd vroeger gebruikt als alternartief tijdens oefeningen</t>
  </si>
  <si>
    <t>Nu niet meer in gebruik enweinig kans dat het ooit in brand schiet</t>
  </si>
  <si>
    <t>Alles is kleddernat en buiten gebruik,</t>
  </si>
  <si>
    <t>Alle lokalen, Stookplaats lokaal 05 Uitgezonderd</t>
  </si>
  <si>
    <t>Mogelijks brandoverslag naar de  stookplaats lokaal 5</t>
  </si>
  <si>
    <t>Evacuatie van Pers aanwezig in alle lokalen in de blok E1</t>
  </si>
  <si>
    <t>Max 5</t>
  </si>
  <si>
    <t>5 Stookplaats</t>
  </si>
  <si>
    <t>Mogelijks brandoverslag naar de andere lokalen in E01</t>
  </si>
  <si>
    <t>Evacuatie van Pers aanwezig in de lokalen E01</t>
  </si>
  <si>
    <t>E01 Radiostation</t>
  </si>
  <si>
    <t>E02-Hoogspanningscabine C08</t>
  </si>
  <si>
    <t>1 = Laagspanning -  Lokaal 2 = Hoogspanning</t>
  </si>
  <si>
    <t>Werkplaats groendienst</t>
  </si>
  <si>
    <t>Schade aan de technische installatie van de werkplaats en de inhoud (Voertuigen en landbouwmaterieel)</t>
  </si>
  <si>
    <t>Zoneringsdossier van het MT-Complex E30-31-32 beschikbaar in bureel 1.1 van blok E31</t>
  </si>
  <si>
    <t>E05 Werkplaats groendienst</t>
  </si>
  <si>
    <t>E6-Wachthuis 1 Ingang Kazerne</t>
  </si>
  <si>
    <t>Alle lokalen</t>
  </si>
  <si>
    <t>Dit gebouw bevat eveneens een rustlokaal voor permanentie (verminderde waakzaamheid)</t>
  </si>
  <si>
    <t>Aanwezigheid van munitie en wapens (wachtdispositief)</t>
  </si>
  <si>
    <t>0-1-2</t>
  </si>
  <si>
    <t>Noodzaak tot evacuatie van alle aanwezigen in de ganse blok (enkel Pers aanwezig tijdens Trg)</t>
  </si>
  <si>
    <t>Deze blok is buiten gebruik gesteld en enkel als oefenzone beschikbaar</t>
  </si>
  <si>
    <t>De stookinstallatie en tank zijn niet gepreserveerd</t>
  </si>
  <si>
    <t>Tweede  verdiep</t>
  </si>
  <si>
    <t>Alle lokalen op het tweede verdiep</t>
  </si>
  <si>
    <t>E10 - Stafblok</t>
  </si>
  <si>
    <t>Mogelijks uitbreiding van brand in blok E10</t>
  </si>
  <si>
    <t>Noodzaak tot evacuatie van alle aanwezig personeel en gebruikers van faciliteiten E10</t>
  </si>
  <si>
    <t>Mogelijks uitbreiding van brand in gebouw E10</t>
  </si>
  <si>
    <t>Stookplaats voor centrale verwarming</t>
  </si>
  <si>
    <t>E11-Logementsblok</t>
  </si>
  <si>
    <t xml:space="preserve">Branddeuren aanwezig </t>
  </si>
  <si>
    <t>Nachtverblijf</t>
  </si>
  <si>
    <t>E11 - Logement</t>
  </si>
  <si>
    <t>Mogelijks uitbreiding van brand in blok E11</t>
  </si>
  <si>
    <t>Noodzaak tot evacuatie van alle aanwezig personeel en gebruikers van faciliteiten E11</t>
  </si>
  <si>
    <t>Brandstoftank voor stookplaats centrale verwarming</t>
  </si>
  <si>
    <t>Mogelijks uitbreiding van brand in gebouw E11</t>
  </si>
  <si>
    <t>Mogelijks overslag naar nabijgelegen infrastructuur</t>
  </si>
  <si>
    <t>NACHTVERBLIJF</t>
  </si>
  <si>
    <t>E14 Adminblok (deels concessie burgerbrandweer)</t>
  </si>
  <si>
    <t>Mogelijks uitbreiding van brand in blok E14</t>
  </si>
  <si>
    <t>Noodzaak tot evacuatie van alle aanwezig personeel en gebruikers van faciliteiten E14</t>
  </si>
  <si>
    <t>Mogelijks uitbreiding van brand in gebouw E14</t>
  </si>
  <si>
    <t>Slechts één lokaal in deze blok</t>
  </si>
  <si>
    <t>E20-Leegstaande blok (oude logementsblok)</t>
  </si>
  <si>
    <t>Noodzaak tot evacuatie van alle aanwezigen in de ganse blok (geen permanent personeel aanwezig)</t>
  </si>
  <si>
    <t>Deze oude logementsblok is niet permanent in gebruik</t>
  </si>
  <si>
    <t>Trap in slechte staat, tegels afgebroken!!!</t>
  </si>
  <si>
    <t>E19-Leegstaande blok (oude infermerie)</t>
  </si>
  <si>
    <t>Werkplaats te bereiken via tweede toegangsas</t>
  </si>
  <si>
    <t xml:space="preserve">E17-BEWAPENING Lokaal 3 (kuiskot voor wapens)en gang </t>
  </si>
  <si>
    <t>Compressor in gang</t>
  </si>
  <si>
    <t xml:space="preserve">Beide verdiepen </t>
  </si>
  <si>
    <t>Opslag van dagvoorraad gevaarlijke stoffen in lokaal 11 (onder de trap)</t>
  </si>
  <si>
    <t>E18 Oude logementsblok</t>
  </si>
  <si>
    <t>Mogelijks uitbreiding van brand in blok E18</t>
  </si>
  <si>
    <t>Noodzaak tot evacuatie van alle aanwezig personeel en gebruikers van faciliteiten E18</t>
  </si>
  <si>
    <t>Stookinstallatie niet in gebruik, kan wel opgestart worden indien nodig</t>
  </si>
  <si>
    <t xml:space="preserve">Stookolietank voor stookplaats </t>
  </si>
  <si>
    <t>Mogelijks uitbreiding van brand in gebouw E18</t>
  </si>
  <si>
    <t xml:space="preserve">0-1 </t>
  </si>
  <si>
    <t>Alle lokalen (stookplaats en tank niet inbegrepen)</t>
  </si>
  <si>
    <t>Deze oude logementsblok is niet in gebruik (geen bezetting)</t>
  </si>
  <si>
    <t>Stookinstallatie is niet in gebruik, kan wel opgestart worden indien nodig</t>
  </si>
  <si>
    <t>Beperkt elektriciteit, enkel nog stroomtoevoer in schakelkast in de traphall</t>
  </si>
  <si>
    <t>Traptredes beschadigd</t>
  </si>
  <si>
    <t>Totale blok (stookplaats en tank NIET inbegrepen)</t>
  </si>
  <si>
    <t>E20 Oude logementsblok</t>
  </si>
  <si>
    <t>Stookinstallatie niet in gebruik</t>
  </si>
  <si>
    <t>Stookplaats voor centrale verwarming (buiten gebruik)</t>
  </si>
  <si>
    <t>Mogelijks uitbreiding van brand in blok E20</t>
  </si>
  <si>
    <t>Noodzaak tot evacuatie van eventueel aanwezig personeel en gebruikers van faciliteiten E20</t>
  </si>
  <si>
    <t>advies ADJ VANTOORTELBOOM</t>
  </si>
  <si>
    <t>Stookolietank voor stookplaats (buiten gebruik)</t>
  </si>
  <si>
    <t>Mogelijks uitbreiding van brand in gebouw E20</t>
  </si>
  <si>
    <t>Noodzaak tot evacuatie van evantueel aanwezig personeel en gebruikers van faciliteiten E20</t>
  </si>
  <si>
    <t>Alle lokalen, (Stookplaats en brandstoftank uitgesloten)</t>
  </si>
  <si>
    <t>E26 Werkplaatsen en burelen 1Ech Infra-DSO-Logistiek</t>
  </si>
  <si>
    <t xml:space="preserve">E27 Eenheidsmagazijn </t>
  </si>
  <si>
    <t>Gelijkvloers en eerste verdiep, zolder afgesloten</t>
  </si>
  <si>
    <t>Eerste verdiep zijn burelen maar niet in gebruik (occasioneel is een leslokaal in gebruik)</t>
  </si>
  <si>
    <t xml:space="preserve">Gevaarlijke stoffen in lokaal 8 (gelijkvloers links - onder de trap) </t>
  </si>
  <si>
    <t>Gelijkvloers zijn magazijnen (geen stookplaats in deze blok)</t>
  </si>
  <si>
    <t>Groenonderhoud noodzakelijk,</t>
  </si>
  <si>
    <t>Op de bodem van de citerne ligt toch nog een aanzienlijke hoeveelheid brandstof!!!!</t>
  </si>
  <si>
    <t>Buiten gebruik, geen blusinstallatie, geen onderhoud.</t>
  </si>
  <si>
    <t>B8 TX GEBOUWEN in vakantiekamp CDSCA</t>
  </si>
  <si>
    <t xml:space="preserve">B14- Oude schietstand - in vervallen toestand </t>
  </si>
  <si>
    <t>In de duinen ingegraven</t>
  </si>
  <si>
    <t>Vliegtuigloods met onderhoudswerkzaamheden</t>
  </si>
  <si>
    <t>Gevaarlijke stoffen aanwezig, gebruik van POL-Kasten</t>
  </si>
  <si>
    <t>Vliegtuigloods met onderhoudswerkzaamheden op vliegtuigen</t>
  </si>
  <si>
    <t>Voertuigwerkplaats met hefbruggen</t>
  </si>
  <si>
    <t>ADJ VAN TOORTELBOOM</t>
  </si>
  <si>
    <t>Advies ADJ VANTOORTELBOOM</t>
  </si>
  <si>
    <t>B27-Wachthuis 2 inkom vliegveld</t>
  </si>
  <si>
    <t>C15- POMPSTATION buiten gebruik</t>
  </si>
  <si>
    <t>Bunker met pompkamer en waterreservoir,</t>
  </si>
  <si>
    <t>Advies Adj VANTOORTELBOOM</t>
  </si>
  <si>
    <t>Advies Cdt v/h Vlw PRAET J.</t>
  </si>
  <si>
    <t>C20-</t>
  </si>
  <si>
    <t>D13 Werkplaats en bureel van de onderhoudsfirma technieken</t>
  </si>
  <si>
    <t>D16 Kabelkopcabine Tf</t>
  </si>
  <si>
    <t>Alle lokalen gelijkvloers. (stookplaats niet inbegrepen)</t>
  </si>
  <si>
    <t>D38-OUD WATER-pompstation (buiten gebruik)</t>
  </si>
  <si>
    <t>Pompinstallatie buiten gebruik, inhoud van dit gebouw = een "strategische" waterreserve voor brandweer</t>
  </si>
  <si>
    <t>Dit gebouw omvat maar één lokaal</t>
  </si>
  <si>
    <t>Mogelijks uitbreiding naar nabijgelegen infrastructuur (oa POL-MILIEU Containers)</t>
  </si>
  <si>
    <t>Beschadiging van infrastructuur en de inhoud (batterijen en zuren )</t>
  </si>
  <si>
    <t>D40 Gebouwtje aan D25 (verstopt achter de containers)</t>
  </si>
  <si>
    <t>D21-Kabelkopcabine (aan wachthuis 5)</t>
  </si>
  <si>
    <t>Alle lokalen  (behalve lok 3 en stookplaats =aparte ingang)</t>
  </si>
  <si>
    <t>E17 Bewapening</t>
  </si>
  <si>
    <t>Mogelijks uitbreiding van brand in blok E17</t>
  </si>
  <si>
    <t>Noodzaak tot evacuatie van alle aanwezig personeel en gebruikers van faciliteiten E17</t>
  </si>
  <si>
    <t>Mogelijks uitbreiding van brand in gebouw E17</t>
  </si>
  <si>
    <t xml:space="preserve">Alle lokalen op gelijkvloers </t>
  </si>
  <si>
    <t>wachtlokaal  met geïntegreerd lokaal voor opslag bewapening en munitie</t>
  </si>
  <si>
    <t>Hinder/last mbt toegangsmodaliteiten kazerne (hoofdingang)</t>
  </si>
  <si>
    <t>E06-Wachthuis 1 Ingang Kazerne</t>
  </si>
  <si>
    <t>Gelijkvloers = wachtlokaal</t>
  </si>
  <si>
    <t>Alle lokalen op eerste verdiep</t>
  </si>
  <si>
    <t>Verblijfruimte voor Officier Hoofd van Bewaking (burelen met kitchenette en rustlokaal)</t>
  </si>
  <si>
    <t>Binnentrap is van hout</t>
  </si>
  <si>
    <t>Brandladder op de Noordgevel voldoet niet,</t>
  </si>
  <si>
    <t>Kunststof buitentank voor brandstof - Type BALMORAL - Inhoud 2.500 Liter mazout voor CV</t>
  </si>
  <si>
    <t>Kant Noordgevel:</t>
  </si>
  <si>
    <t>Kunststof buitentank voor brandstof - BALMORAL - 4.590 Liter mazout voor Spuitcabine</t>
  </si>
  <si>
    <t>Kunststof buitentank voor brandstof - TITAN - 2.500 Liter mazout voor CV</t>
  </si>
  <si>
    <t>Zuidgevel =  4.950 Lr mazout in bovengrondse opslagtank</t>
  </si>
  <si>
    <t>Noordgevel =  4.950 + 2.500 Lr mazout in bovengrondse opslagtank</t>
  </si>
  <si>
    <t>Kant Zuidgevel:</t>
  </si>
  <si>
    <t>Stalen buitentank voor brandstof - Desplentere - 4.950 Liter mazout voor CV</t>
  </si>
  <si>
    <t xml:space="preserve">HEBO- opslagtank in staal - in gebouw - Capaciteit 50.000 Lr mazout voor CV - </t>
  </si>
  <si>
    <t>Opslagtank in staal - Capaciteit 3.000 Lr</t>
  </si>
  <si>
    <t>Opslagtank in staal - Capaciteit 3.000 Lr (in naastgelegen lokaal)</t>
  </si>
  <si>
    <t xml:space="preserve">Opslagtank in staal - Capaciteit 3.000 Lr </t>
  </si>
  <si>
    <t xml:space="preserve">Opslagtank in kunststof aan Zuidgevel  - Capaciteit 2.500 Lr </t>
  </si>
  <si>
    <t>Opslagtank mazout 6.000 Lr in het gebouw</t>
  </si>
  <si>
    <t>Stalen opslagtank mazout 6.000 Lr.</t>
  </si>
  <si>
    <t>9a (Stookolietank 6.000 Lr)</t>
  </si>
  <si>
    <t>Stalen opslagtank mazout 5.000 Lr. Buiten het gebouw aan achtergevel Noordkant</t>
  </si>
  <si>
    <t>Stalen opslagtank mazout 40.000 Lr. Binnen het gebouw tank 1.</t>
  </si>
  <si>
    <t>Stalen opslagtank mazout 40.000 Lr. Binnen het gebouw tank 2.</t>
  </si>
  <si>
    <t>Naastgelegen lokaal aan stookplaats:</t>
  </si>
  <si>
    <t xml:space="preserve">   Stalen opslagtank mazout 40.000 Lr. Binnen het gebouw tank 1.</t>
  </si>
  <si>
    <t xml:space="preserve">   Stalen opslagtank mazout 40.000 Lr. Binnen het gebouw tank 2.</t>
  </si>
  <si>
    <t>Kunststof opslagtank, buiten geplaatst aan Westgevel : Capaciteit 2.500 Lr Mazout voor CV</t>
  </si>
  <si>
    <t>Binnen, in afzonderlijke ruimte, opslagtank in kunststof. Capaciteit 2.100 Lr mazout voor CV</t>
  </si>
  <si>
    <t>Opslagtank in kunststof. Capaciteit 2.100 Lr mazout voor CV</t>
  </si>
  <si>
    <t xml:space="preserve">Opslagtank in STAAL . Capaciteit 10.000 Lr </t>
  </si>
  <si>
    <t>Stalen opslagtank 1.250.000 Lr max inhoud</t>
  </si>
  <si>
    <t xml:space="preserve">Opslagtank HEBO - Staal - Inhoud 5.000 Lr </t>
  </si>
  <si>
    <t xml:space="preserve">Lokaal 18 - Brandstofopslagtank polyester - inhoud 5.800 Lr  </t>
  </si>
  <si>
    <t xml:space="preserve">Brandstofopslagtank polyester - inhoud 5.800 Lr  </t>
  </si>
  <si>
    <t>Metalen tank voor brandstof - HEBO Staal - Inhoud 8.000 Liter mazout voor CV</t>
  </si>
  <si>
    <t>Metalen tank voor brandstof op gelijksvloers- HEBO Staal - Inhoud 8.000 Liter mazout CV</t>
  </si>
  <si>
    <t>Metalen tank voor brandstof in kelder- HEBO Staal - Inhoud 15.000 Liter mazout CV</t>
  </si>
  <si>
    <t>Metalen tank voor brandstof op gelijkvloers - HEBO Staal - Inhoud 8.000 Liter mazout CV</t>
  </si>
  <si>
    <t>Metalen tank voor brandstof op gelijkvloers - HEBO Staal - Inhoud 7.000 Liter mazout CV</t>
  </si>
  <si>
    <t>Metalen tank voor brandstof op gelijkvloers - HEBO Staal - Inhoud 5.000 Liter mazout CV</t>
  </si>
  <si>
    <t>Metalen tank voor brandstof in kelder - HEBO Staal - Inhoud 40.000 Liter mazout CV</t>
  </si>
  <si>
    <t>Gevaar Explosieve omgeving schrijnwerkerij gelijkvloers</t>
  </si>
  <si>
    <t>Metalen tank voor brandstof op gelijkvloers - HEBO Staal - Inhoud 15.000 Liter mazout CV</t>
  </si>
  <si>
    <t>Metalen tank voor brandstof - HEBO Staal - Inhoud 12.000 Liter mazout stookplaats E25</t>
  </si>
  <si>
    <t>(beschikt over een stalen opslagtank van 1.500 Lr inhoud)</t>
  </si>
  <si>
    <t>1SG LAFORCE</t>
  </si>
  <si>
    <t>E12-Logementsblok</t>
  </si>
  <si>
    <t>E12 - Logement</t>
  </si>
  <si>
    <t>E13-Logementsblok</t>
  </si>
  <si>
    <t>E13 - Logement</t>
  </si>
  <si>
    <t>Gebouw niet in gebruik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</si>
</sst>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/mm/yyyy;@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rgb="FFFFFF00"/>
      <name val="Calibri"/>
      <family val="2"/>
      <scheme val="minor"/>
    </font>
    <font>
      <b/>
      <sz val="11"/>
      <color rgb="FFFFC0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6"/>
      <color theme="10"/>
      <name val="Calibri"/>
      <family val="2"/>
      <scheme val="minor"/>
    </font>
    <font>
      <i/>
      <sz val="12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24994659260841701"/>
        <bgColor indexed="64"/>
      </patternFill>
    </fill>
    <fill>
      <patternFill patternType="solid">
        <fgColor rgb="FFFFFF00"/>
        <bgColor indexed="64"/>
      </patternFill>
    </fill>
  </fills>
  <borders count="10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rgb="FF0070C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0070C0"/>
      </right>
      <top style="thin">
        <color indexed="64"/>
      </top>
      <bottom style="thin">
        <color indexed="64"/>
      </bottom>
      <diagonal/>
    </border>
    <border>
      <left/>
      <right style="thick">
        <color rgb="FF0070C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/>
      <top style="thin">
        <color indexed="64"/>
      </top>
      <bottom style="medium">
        <color rgb="FFFF0000"/>
      </bottom>
      <diagonal/>
    </border>
    <border>
      <left style="thin">
        <color indexed="64"/>
      </left>
      <right/>
      <top style="thin">
        <color indexed="64"/>
      </top>
      <bottom style="medium">
        <color rgb="FFFF0000"/>
      </bottom>
      <diagonal/>
    </border>
    <border>
      <left/>
      <right/>
      <top style="thin">
        <color indexed="64"/>
      </top>
      <bottom style="medium">
        <color rgb="FFFF0000"/>
      </bottom>
      <diagonal/>
    </border>
    <border>
      <left/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medium">
        <color rgb="FF00B050"/>
      </left>
      <right style="thin">
        <color indexed="64"/>
      </right>
      <top style="medium">
        <color rgb="FF00B050"/>
      </top>
      <bottom style="thin">
        <color indexed="64"/>
      </bottom>
      <diagonal/>
    </border>
    <border>
      <left style="thin">
        <color indexed="64"/>
      </left>
      <right style="medium">
        <color rgb="FF00B050"/>
      </right>
      <top style="medium">
        <color rgb="FF00B050"/>
      </top>
      <bottom style="thin">
        <color indexed="64"/>
      </bottom>
      <diagonal/>
    </border>
    <border>
      <left style="medium">
        <color rgb="FF00B05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B050"/>
      </right>
      <top style="thin">
        <color indexed="64"/>
      </top>
      <bottom style="thin">
        <color indexed="64"/>
      </bottom>
      <diagonal/>
    </border>
    <border>
      <left style="medium">
        <color rgb="FF00B050"/>
      </left>
      <right style="thin">
        <color indexed="64"/>
      </right>
      <top style="thin">
        <color indexed="64"/>
      </top>
      <bottom style="medium">
        <color rgb="FF00B050"/>
      </bottom>
      <diagonal/>
    </border>
    <border>
      <left style="thin">
        <color indexed="64"/>
      </left>
      <right style="medium">
        <color rgb="FF00B050"/>
      </right>
      <top style="thin">
        <color indexed="64"/>
      </top>
      <bottom style="medium">
        <color rgb="FF00B05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B050"/>
      </left>
      <right/>
      <top style="medium">
        <color rgb="FF00B050"/>
      </top>
      <bottom/>
      <diagonal/>
    </border>
    <border>
      <left/>
      <right/>
      <top style="medium">
        <color rgb="FF00B050"/>
      </top>
      <bottom/>
      <diagonal/>
    </border>
    <border>
      <left/>
      <right style="medium">
        <color rgb="FF00B050"/>
      </right>
      <top style="medium">
        <color rgb="FF00B050"/>
      </top>
      <bottom/>
      <diagonal/>
    </border>
    <border>
      <left style="medium">
        <color rgb="FF00B050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B050"/>
      </left>
      <right/>
      <top style="thin">
        <color indexed="64"/>
      </top>
      <bottom style="medium">
        <color rgb="FF00B050"/>
      </bottom>
      <diagonal/>
    </border>
    <border>
      <left style="thin">
        <color indexed="64"/>
      </left>
      <right/>
      <top style="thin">
        <color indexed="64"/>
      </top>
      <bottom style="medium">
        <color rgb="FF00B050"/>
      </bottom>
      <diagonal/>
    </border>
    <border>
      <left/>
      <right/>
      <top style="thin">
        <color indexed="64"/>
      </top>
      <bottom style="medium">
        <color rgb="FF00B050"/>
      </bottom>
      <diagonal/>
    </border>
    <border>
      <left/>
      <right style="medium">
        <color rgb="FF00B050"/>
      </right>
      <top style="thin">
        <color indexed="64"/>
      </top>
      <bottom style="medium">
        <color rgb="FF00B050"/>
      </bottom>
      <diagonal/>
    </border>
    <border>
      <left style="thick">
        <color rgb="FF0070C0"/>
      </left>
      <right style="thin">
        <color indexed="64"/>
      </right>
      <top style="thick">
        <color rgb="FF0070C0"/>
      </top>
      <bottom style="thin">
        <color indexed="64"/>
      </bottom>
      <diagonal/>
    </border>
    <border>
      <left style="thin">
        <color indexed="64"/>
      </left>
      <right style="thick">
        <color rgb="FF0070C0"/>
      </right>
      <top style="thick">
        <color rgb="FF0070C0"/>
      </top>
      <bottom style="thin">
        <color indexed="64"/>
      </bottom>
      <diagonal/>
    </border>
    <border>
      <left style="thick">
        <color rgb="FF0070C0"/>
      </left>
      <right style="thin">
        <color indexed="64"/>
      </right>
      <top style="thin">
        <color indexed="64"/>
      </top>
      <bottom style="thick">
        <color rgb="FF0070C0"/>
      </bottom>
      <diagonal/>
    </border>
    <border>
      <left style="thin">
        <color indexed="64"/>
      </left>
      <right style="thick">
        <color rgb="FF0070C0"/>
      </right>
      <top style="thin">
        <color indexed="64"/>
      </top>
      <bottom style="thick">
        <color rgb="FF0070C0"/>
      </bottom>
      <diagonal/>
    </border>
    <border>
      <left style="thick">
        <color rgb="FF0070C0"/>
      </left>
      <right/>
      <top style="thick">
        <color rgb="FF0070C0"/>
      </top>
      <bottom/>
      <diagonal/>
    </border>
    <border>
      <left/>
      <right/>
      <top style="thick">
        <color rgb="FF0070C0"/>
      </top>
      <bottom/>
      <diagonal/>
    </border>
    <border>
      <left/>
      <right style="thick">
        <color rgb="FF0070C0"/>
      </right>
      <top style="thick">
        <color rgb="FF0070C0"/>
      </top>
      <bottom/>
      <diagonal/>
    </border>
    <border>
      <left style="thick">
        <color rgb="FF0070C0"/>
      </left>
      <right/>
      <top style="thin">
        <color indexed="64"/>
      </top>
      <bottom style="thin">
        <color indexed="64"/>
      </bottom>
      <diagonal/>
    </border>
    <border>
      <left style="thick">
        <color rgb="FF0070C0"/>
      </left>
      <right/>
      <top style="thin">
        <color indexed="64"/>
      </top>
      <bottom style="thick">
        <color rgb="FF0070C0"/>
      </bottom>
      <diagonal/>
    </border>
    <border>
      <left style="thin">
        <color indexed="64"/>
      </left>
      <right/>
      <top style="thin">
        <color indexed="64"/>
      </top>
      <bottom style="thick">
        <color rgb="FF0070C0"/>
      </bottom>
      <diagonal/>
    </border>
    <border>
      <left/>
      <right/>
      <top style="thin">
        <color indexed="64"/>
      </top>
      <bottom style="thick">
        <color rgb="FF0070C0"/>
      </bottom>
      <diagonal/>
    </border>
    <border>
      <left/>
      <right style="thick">
        <color rgb="FF0070C0"/>
      </right>
      <top style="thin">
        <color indexed="64"/>
      </top>
      <bottom style="thick">
        <color rgb="FF0070C0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6" tint="0.39994506668294322"/>
      </left>
      <right/>
      <top style="thin">
        <color theme="6" tint="0.39994506668294322"/>
      </top>
      <bottom style="thin">
        <color theme="6" tint="0.39994506668294322"/>
      </bottom>
      <diagonal/>
    </border>
    <border>
      <left/>
      <right/>
      <top style="thin">
        <color theme="6" tint="0.39994506668294322"/>
      </top>
      <bottom style="thin">
        <color theme="6" tint="0.39994506668294322"/>
      </bottom>
      <diagonal/>
    </border>
    <border>
      <left/>
      <right style="thin">
        <color theme="6" tint="0.39994506668294322"/>
      </right>
      <top style="thin">
        <color theme="6" tint="0.39994506668294322"/>
      </top>
      <bottom style="thin">
        <color theme="6" tint="0.39994506668294322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FFFF00"/>
      </left>
      <right style="thin">
        <color rgb="FFFFFF00"/>
      </right>
      <top style="thin">
        <color rgb="FFFFFF00"/>
      </top>
      <bottom style="thin">
        <color rgb="FFFFFF00"/>
      </bottom>
      <diagonal/>
    </border>
    <border>
      <left/>
      <right style="thin">
        <color rgb="FFFFFF00"/>
      </right>
      <top style="thin">
        <color rgb="FFFFFF00"/>
      </top>
      <bottom style="thin">
        <color rgb="FFFFFF00"/>
      </bottom>
      <diagonal/>
    </border>
    <border>
      <left style="thick">
        <color theme="6" tint="-0.499984740745262"/>
      </left>
      <right style="dotted">
        <color theme="6" tint="-0.499984740745262"/>
      </right>
      <top style="thick">
        <color theme="6" tint="-0.499984740745262"/>
      </top>
      <bottom style="dotted">
        <color theme="6" tint="-0.499984740745262"/>
      </bottom>
      <diagonal/>
    </border>
    <border>
      <left style="dotted">
        <color theme="6" tint="-0.499984740745262"/>
      </left>
      <right style="dotted">
        <color theme="6" tint="-0.499984740745262"/>
      </right>
      <top style="thick">
        <color theme="6" tint="-0.499984740745262"/>
      </top>
      <bottom style="dotted">
        <color theme="6" tint="-0.499984740745262"/>
      </bottom>
      <diagonal/>
    </border>
    <border>
      <left style="dotted">
        <color theme="6" tint="-0.499984740745262"/>
      </left>
      <right style="thick">
        <color theme="6" tint="-0.499984740745262"/>
      </right>
      <top style="thick">
        <color theme="6" tint="-0.499984740745262"/>
      </top>
      <bottom style="dotted">
        <color theme="6" tint="-0.499984740745262"/>
      </bottom>
      <diagonal/>
    </border>
    <border>
      <left style="thick">
        <color theme="6" tint="-0.499984740745262"/>
      </left>
      <right style="dotted">
        <color theme="6" tint="-0.499984740745262"/>
      </right>
      <top style="dotted">
        <color theme="6" tint="-0.499984740745262"/>
      </top>
      <bottom style="dotted">
        <color theme="6" tint="-0.499984740745262"/>
      </bottom>
      <diagonal/>
    </border>
    <border>
      <left style="dotted">
        <color theme="6" tint="-0.499984740745262"/>
      </left>
      <right style="dotted">
        <color theme="6" tint="-0.499984740745262"/>
      </right>
      <top style="dotted">
        <color theme="6" tint="-0.499984740745262"/>
      </top>
      <bottom style="dotted">
        <color theme="6" tint="-0.499984740745262"/>
      </bottom>
      <diagonal/>
    </border>
    <border>
      <left style="dotted">
        <color theme="6" tint="-0.499984740745262"/>
      </left>
      <right style="thick">
        <color theme="6" tint="-0.499984740745262"/>
      </right>
      <top style="dotted">
        <color theme="6" tint="-0.499984740745262"/>
      </top>
      <bottom style="dotted">
        <color theme="6" tint="-0.499984740745262"/>
      </bottom>
      <diagonal/>
    </border>
    <border>
      <left style="thick">
        <color theme="6" tint="-0.499984740745262"/>
      </left>
      <right style="dotted">
        <color theme="6" tint="-0.499984740745262"/>
      </right>
      <top style="dotted">
        <color theme="6" tint="-0.499984740745262"/>
      </top>
      <bottom style="thick">
        <color theme="6" tint="-0.499984740745262"/>
      </bottom>
      <diagonal/>
    </border>
    <border>
      <left style="dotted">
        <color theme="6" tint="-0.499984740745262"/>
      </left>
      <right style="dotted">
        <color theme="6" tint="-0.499984740745262"/>
      </right>
      <top style="dotted">
        <color theme="6" tint="-0.499984740745262"/>
      </top>
      <bottom style="thick">
        <color theme="6" tint="-0.499984740745262"/>
      </bottom>
      <diagonal/>
    </border>
    <border>
      <left style="dotted">
        <color theme="6" tint="-0.499984740745262"/>
      </left>
      <right style="thick">
        <color theme="6" tint="-0.499984740745262"/>
      </right>
      <top style="dotted">
        <color theme="6" tint="-0.499984740745262"/>
      </top>
      <bottom style="thick">
        <color theme="6" tint="-0.499984740745262"/>
      </bottom>
      <diagonal/>
    </border>
    <border>
      <left style="dotted">
        <color theme="6" tint="-0.499984740745262"/>
      </left>
      <right style="dotted">
        <color theme="6" tint="-0.499984740745262"/>
      </right>
      <top style="dotted">
        <color theme="6" tint="-0.499984740745262"/>
      </top>
      <bottom/>
      <diagonal/>
    </border>
    <border>
      <left style="dotted">
        <color theme="6" tint="-0.499984740745262"/>
      </left>
      <right style="dotted">
        <color theme="6" tint="-0.499984740745262"/>
      </right>
      <top/>
      <bottom/>
      <diagonal/>
    </border>
    <border>
      <left style="dotted">
        <color theme="6" tint="-0.499984740745262"/>
      </left>
      <right style="dotted">
        <color theme="6" tint="-0.499984740745262"/>
      </right>
      <top/>
      <bottom style="dotted">
        <color theme="6" tint="-0.499984740745262"/>
      </bottom>
      <diagonal/>
    </border>
    <border>
      <left style="thick">
        <color theme="6" tint="-0.499984740745262"/>
      </left>
      <right style="thick">
        <color theme="6" tint="-0.499984740745262"/>
      </right>
      <top style="thick">
        <color theme="6" tint="-0.499984740745262"/>
      </top>
      <bottom/>
      <diagonal/>
    </border>
    <border>
      <left style="thick">
        <color theme="6" tint="-0.499984740745262"/>
      </left>
      <right style="thick">
        <color theme="6" tint="-0.499984740745262"/>
      </right>
      <top/>
      <bottom/>
      <diagonal/>
    </border>
    <border>
      <left style="thick">
        <color theme="6" tint="-0.499984740745262"/>
      </left>
      <right style="thick">
        <color theme="6" tint="-0.499984740745262"/>
      </right>
      <top/>
      <bottom style="thick">
        <color theme="6" tint="-0.499984740745262"/>
      </bottom>
      <diagonal/>
    </border>
    <border>
      <left/>
      <right style="thick">
        <color rgb="FF0070C0"/>
      </right>
      <top/>
      <bottom/>
      <diagonal/>
    </border>
    <border>
      <left style="thick">
        <color rgb="FF0070C0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6" tint="0.39994506668294322"/>
      </left>
      <right/>
      <top/>
      <bottom style="thin">
        <color theme="6" tint="0.39994506668294322"/>
      </bottom>
      <diagonal/>
    </border>
    <border>
      <left/>
      <right/>
      <top/>
      <bottom style="thin">
        <color theme="6" tint="0.39994506668294322"/>
      </bottom>
      <diagonal/>
    </border>
    <border>
      <left/>
      <right style="thin">
        <color theme="6" tint="0.39994506668294322"/>
      </right>
      <top/>
      <bottom style="thin">
        <color theme="6" tint="0.39994506668294322"/>
      </bottom>
      <diagonal/>
    </border>
    <border>
      <left style="mediumDashed">
        <color auto="1"/>
      </left>
      <right/>
      <top style="mediumDashed">
        <color auto="1"/>
      </top>
      <bottom style="mediumDashed">
        <color auto="1"/>
      </bottom>
      <diagonal/>
    </border>
    <border>
      <left/>
      <right/>
      <top style="mediumDashed">
        <color auto="1"/>
      </top>
      <bottom style="mediumDashed">
        <color auto="1"/>
      </bottom>
      <diagonal/>
    </border>
    <border>
      <left/>
      <right style="mediumDashed">
        <color auto="1"/>
      </right>
      <top style="mediumDashed">
        <color auto="1"/>
      </top>
      <bottom style="mediumDashed">
        <color auto="1"/>
      </bottom>
      <diagonal/>
    </border>
    <border>
      <left style="medium">
        <color rgb="FF00B050"/>
      </left>
      <right style="thin">
        <color indexed="64"/>
      </right>
      <top style="medium">
        <color rgb="FF00B050"/>
      </top>
      <bottom style="medium">
        <color rgb="FF00B050"/>
      </bottom>
      <diagonal/>
    </border>
    <border>
      <left style="thin">
        <color indexed="64"/>
      </left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medium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auto="1"/>
      </right>
      <top/>
      <bottom style="thin">
        <color indexed="64"/>
      </bottom>
      <diagonal/>
    </border>
    <border>
      <left/>
      <right/>
      <top style="thin">
        <color theme="6" tint="0.39994506668294322"/>
      </top>
      <bottom/>
      <diagonal/>
    </border>
    <border>
      <left/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6" tint="0.39994506668294322"/>
      </top>
      <bottom style="thin">
        <color theme="0" tint="-0.24994659260841701"/>
      </bottom>
      <diagonal/>
    </border>
    <border>
      <left/>
      <right style="thin">
        <color rgb="FFFFFF00"/>
      </right>
      <top/>
      <bottom/>
      <diagonal/>
    </border>
    <border>
      <left style="thin">
        <color theme="6" tint="0.39994506668294322"/>
      </left>
      <right/>
      <top style="thin">
        <color theme="6" tint="0.39994506668294322"/>
      </top>
      <bottom/>
      <diagonal/>
    </border>
    <border>
      <left/>
      <right style="thin">
        <color theme="6" tint="0.39994506668294322"/>
      </right>
      <top style="thin">
        <color theme="6" tint="0.39994506668294322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 style="thin">
        <color theme="6" tint="0.39994506668294322"/>
      </left>
      <right style="thin">
        <color theme="6" tint="0.39994506668294322"/>
      </right>
      <top style="thin">
        <color theme="6" tint="0.39994506668294322"/>
      </top>
      <bottom style="thin">
        <color theme="6" tint="0.39994506668294322"/>
      </bottom>
      <diagonal/>
    </border>
    <border>
      <left style="thin">
        <color theme="0" tint="-0.24994659260841701"/>
      </left>
      <right/>
      <top style="thin">
        <color theme="6" tint="0.39994506668294322"/>
      </top>
      <bottom style="thin">
        <color theme="0" tint="-0.24994659260841701"/>
      </bottom>
      <diagonal/>
    </border>
    <border>
      <left/>
      <right style="thin">
        <color rgb="FFFFFF00"/>
      </right>
      <top style="thin">
        <color rgb="FFFFFF00"/>
      </top>
      <bottom/>
      <diagonal/>
    </border>
    <border>
      <left style="thin">
        <color rgb="FFFFFF00"/>
      </left>
      <right style="thin">
        <color rgb="FFFFFF00"/>
      </right>
      <top/>
      <bottom style="thin">
        <color rgb="FFFFFF00"/>
      </bottom>
      <diagonal/>
    </border>
    <border>
      <left style="thin">
        <color rgb="FFFFFF00"/>
      </left>
      <right style="thin">
        <color rgb="FFFFFF00"/>
      </right>
      <top style="thin">
        <color rgb="FFFFFF00"/>
      </top>
      <bottom/>
      <diagonal/>
    </border>
    <border>
      <left style="thin">
        <color rgb="FFFFFF00"/>
      </left>
      <right/>
      <top style="thin">
        <color theme="6" tint="0.39994506668294322"/>
      </top>
      <bottom style="thin">
        <color theme="6" tint="0.39994506668294322"/>
      </bottom>
      <diagonal/>
    </border>
    <border>
      <left/>
      <right style="thin">
        <color rgb="FFFFFF00"/>
      </right>
      <top style="thin">
        <color theme="6" tint="0.39994506668294322"/>
      </top>
      <bottom style="thin">
        <color theme="6" tint="0.39994506668294322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6" tint="0.39994506668294322"/>
      </right>
      <top/>
      <bottom style="thin">
        <color theme="0" tint="-0.24994659260841701"/>
      </bottom>
      <diagonal/>
    </border>
  </borders>
  <cellStyleXfs count="2">
    <xf numFmtId="0" fontId="0" fillId="0" borderId="0"/>
    <xf numFmtId="0" fontId="15" fillId="0" borderId="0" applyNumberFormat="0" applyFill="0" applyBorder="0" applyAlignment="0" applyProtection="0"/>
  </cellStyleXfs>
  <cellXfs count="215">
    <xf numFmtId="0" fontId="0" fillId="0" borderId="0" xfId="0"/>
    <xf numFmtId="0" fontId="0" fillId="0" borderId="18" xfId="0" applyBorder="1" applyAlignment="1">
      <alignment vertical="top" wrapText="1"/>
    </xf>
    <xf numFmtId="0" fontId="0" fillId="0" borderId="0" xfId="0" applyAlignment="1">
      <alignment vertical="top"/>
    </xf>
    <xf numFmtId="0" fontId="1" fillId="0" borderId="1" xfId="0" applyFont="1" applyBorder="1" applyAlignment="1">
      <alignment horizontal="center" vertical="top"/>
    </xf>
    <xf numFmtId="0" fontId="1" fillId="0" borderId="1" xfId="0" applyFont="1" applyBorder="1" applyAlignment="1">
      <alignment vertical="top"/>
    </xf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horizontal="center" vertical="top"/>
    </xf>
    <xf numFmtId="0" fontId="0" fillId="0" borderId="1" xfId="0" applyBorder="1" applyAlignment="1">
      <alignment vertical="top"/>
    </xf>
    <xf numFmtId="0" fontId="0" fillId="0" borderId="1" xfId="0" applyBorder="1" applyAlignment="1">
      <alignment horizontal="center" vertical="top" wrapText="1"/>
    </xf>
    <xf numFmtId="0" fontId="9" fillId="0" borderId="10" xfId="0" applyFont="1" applyBorder="1" applyAlignment="1">
      <alignment horizontal="center" vertical="top"/>
    </xf>
    <xf numFmtId="0" fontId="0" fillId="0" borderId="10" xfId="0" applyBorder="1" applyAlignment="1">
      <alignment horizontal="center" vertical="top"/>
    </xf>
    <xf numFmtId="0" fontId="0" fillId="0" borderId="12" xfId="0" applyBorder="1" applyAlignment="1">
      <alignment horizontal="center" vertical="top"/>
    </xf>
    <xf numFmtId="0" fontId="0" fillId="0" borderId="19" xfId="0" applyBorder="1" applyAlignment="1">
      <alignment vertical="top" wrapText="1"/>
    </xf>
    <xf numFmtId="0" fontId="0" fillId="0" borderId="1" xfId="0" applyBorder="1" applyAlignment="1">
      <alignment vertical="top" wrapText="1"/>
    </xf>
    <xf numFmtId="0" fontId="0" fillId="0" borderId="20" xfId="0" applyBorder="1" applyAlignment="1">
      <alignment vertical="top" wrapText="1"/>
    </xf>
    <xf numFmtId="0" fontId="0" fillId="0" borderId="21" xfId="0" applyBorder="1" applyAlignment="1">
      <alignment vertical="top" wrapText="1"/>
    </xf>
    <xf numFmtId="0" fontId="0" fillId="0" borderId="0" xfId="0" applyBorder="1" applyAlignment="1">
      <alignment vertical="top"/>
    </xf>
    <xf numFmtId="0" fontId="9" fillId="0" borderId="27" xfId="0" applyFont="1" applyBorder="1" applyAlignment="1">
      <alignment horizontal="center" vertical="top"/>
    </xf>
    <xf numFmtId="0" fontId="0" fillId="0" borderId="27" xfId="0" applyBorder="1" applyAlignment="1">
      <alignment horizontal="center" vertical="top"/>
    </xf>
    <xf numFmtId="0" fontId="0" fillId="0" borderId="29" xfId="0" applyBorder="1" applyAlignment="1">
      <alignment horizontal="center" vertical="top"/>
    </xf>
    <xf numFmtId="0" fontId="0" fillId="0" borderId="4" xfId="0" applyBorder="1" applyAlignment="1">
      <alignment vertical="top" wrapText="1"/>
    </xf>
    <xf numFmtId="0" fontId="0" fillId="0" borderId="5" xfId="0" applyBorder="1" applyAlignment="1">
      <alignment vertical="top" wrapText="1"/>
    </xf>
    <xf numFmtId="0" fontId="0" fillId="0" borderId="4" xfId="0" applyBorder="1" applyAlignment="1">
      <alignment vertical="top"/>
    </xf>
    <xf numFmtId="0" fontId="0" fillId="0" borderId="5" xfId="0" applyBorder="1" applyAlignment="1">
      <alignment vertical="top"/>
    </xf>
    <xf numFmtId="0" fontId="0" fillId="0" borderId="35" xfId="0" applyBorder="1" applyAlignment="1">
      <alignment vertical="top" wrapText="1"/>
    </xf>
    <xf numFmtId="0" fontId="0" fillId="0" borderId="36" xfId="0" applyBorder="1" applyAlignment="1">
      <alignment vertical="top" wrapText="1"/>
    </xf>
    <xf numFmtId="0" fontId="0" fillId="0" borderId="36" xfId="0" applyBorder="1" applyAlignment="1">
      <alignment vertical="top"/>
    </xf>
    <xf numFmtId="0" fontId="9" fillId="0" borderId="40" xfId="0" applyFont="1" applyBorder="1" applyAlignment="1">
      <alignment horizontal="center" vertical="top"/>
    </xf>
    <xf numFmtId="0" fontId="0" fillId="0" borderId="40" xfId="0" applyBorder="1" applyAlignment="1">
      <alignment horizontal="center" vertical="top"/>
    </xf>
    <xf numFmtId="0" fontId="0" fillId="0" borderId="41" xfId="0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0" fontId="1" fillId="0" borderId="1" xfId="0" applyFont="1" applyBorder="1" applyAlignment="1">
      <alignment horizontal="center" vertical="top" wrapText="1"/>
    </xf>
    <xf numFmtId="0" fontId="0" fillId="0" borderId="0" xfId="0" applyAlignment="1">
      <alignment vertical="top" wrapText="1"/>
    </xf>
    <xf numFmtId="0" fontId="0" fillId="0" borderId="22" xfId="0" applyBorder="1" applyAlignment="1">
      <alignment vertical="top" wrapText="1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14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top" wrapText="1"/>
    </xf>
    <xf numFmtId="0" fontId="0" fillId="0" borderId="56" xfId="0" applyBorder="1" applyAlignment="1">
      <alignment horizontal="left" vertical="top" wrapText="1"/>
    </xf>
    <xf numFmtId="0" fontId="0" fillId="0" borderId="59" xfId="0" applyBorder="1" applyAlignment="1">
      <alignment horizontal="left" vertical="top" wrapText="1"/>
    </xf>
    <xf numFmtId="0" fontId="0" fillId="0" borderId="62" xfId="0" applyBorder="1" applyAlignment="1">
      <alignment horizontal="left" vertical="top" wrapText="1"/>
    </xf>
    <xf numFmtId="0" fontId="0" fillId="0" borderId="58" xfId="0" applyBorder="1" applyAlignment="1">
      <alignment horizontal="left" vertical="top" wrapText="1"/>
    </xf>
    <xf numFmtId="0" fontId="0" fillId="0" borderId="55" xfId="0" applyBorder="1" applyAlignment="1">
      <alignment horizontal="left" vertical="top" wrapText="1"/>
    </xf>
    <xf numFmtId="0" fontId="0" fillId="0" borderId="69" xfId="0" applyBorder="1" applyAlignment="1">
      <alignment vertical="top"/>
    </xf>
    <xf numFmtId="0" fontId="0" fillId="0" borderId="70" xfId="0" applyBorder="1" applyAlignment="1">
      <alignment vertical="top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0" fontId="0" fillId="0" borderId="1" xfId="0" applyBorder="1" applyAlignment="1">
      <alignment horizontal="center" vertical="top" wrapText="1"/>
    </xf>
    <xf numFmtId="0" fontId="0" fillId="0" borderId="0" xfId="0" applyBorder="1" applyAlignment="1">
      <alignment vertical="top" wrapText="1"/>
    </xf>
    <xf numFmtId="0" fontId="0" fillId="0" borderId="79" xfId="0" applyBorder="1" applyAlignment="1">
      <alignment vertical="top" wrapText="1"/>
    </xf>
    <xf numFmtId="0" fontId="0" fillId="0" borderId="80" xfId="0" applyBorder="1" applyAlignment="1">
      <alignment vertical="top" wrapText="1"/>
    </xf>
    <xf numFmtId="0" fontId="0" fillId="0" borderId="23" xfId="0" applyBorder="1" applyAlignment="1">
      <alignment vertical="top" wrapText="1"/>
    </xf>
    <xf numFmtId="0" fontId="0" fillId="0" borderId="1" xfId="0" applyBorder="1" applyAlignment="1">
      <alignment horizontal="center" vertical="top" wrapText="1"/>
    </xf>
    <xf numFmtId="0" fontId="0" fillId="0" borderId="1" xfId="0" applyBorder="1" applyAlignment="1">
      <alignment horizontal="center" vertical="top"/>
    </xf>
    <xf numFmtId="0" fontId="0" fillId="0" borderId="1" xfId="0" applyBorder="1" applyAlignment="1">
      <alignment horizontal="left" vertical="top"/>
    </xf>
    <xf numFmtId="0" fontId="0" fillId="0" borderId="0" xfId="0" applyBorder="1" applyAlignment="1">
      <alignment horizontal="center" vertical="top"/>
    </xf>
    <xf numFmtId="0" fontId="0" fillId="0" borderId="83" xfId="0" applyBorder="1" applyAlignment="1">
      <alignment horizontal="center" vertical="top"/>
    </xf>
    <xf numFmtId="0" fontId="0" fillId="0" borderId="84" xfId="0" applyBorder="1" applyAlignment="1">
      <alignment horizontal="center" vertical="top"/>
    </xf>
    <xf numFmtId="0" fontId="0" fillId="0" borderId="85" xfId="0" applyBorder="1" applyAlignment="1">
      <alignment horizontal="center" vertical="top"/>
    </xf>
    <xf numFmtId="0" fontId="3" fillId="2" borderId="53" xfId="0" applyFont="1" applyFill="1" applyBorder="1" applyAlignment="1" applyProtection="1">
      <alignment horizontal="left" vertical="center"/>
    </xf>
    <xf numFmtId="0" fontId="0" fillId="0" borderId="0" xfId="0" applyProtection="1"/>
    <xf numFmtId="0" fontId="0" fillId="0" borderId="0" xfId="0" applyAlignment="1" applyProtection="1"/>
    <xf numFmtId="0" fontId="0" fillId="0" borderId="0" xfId="0" applyFill="1" applyAlignment="1" applyProtection="1">
      <alignment vertical="center"/>
    </xf>
    <xf numFmtId="0" fontId="0" fillId="0" borderId="0" xfId="0" applyProtection="1">
      <protection locked="0"/>
    </xf>
    <xf numFmtId="1" fontId="0" fillId="5" borderId="51" xfId="0" applyNumberFormat="1" applyFill="1" applyBorder="1" applyAlignment="1" applyProtection="1">
      <alignment horizontal="center" vertical="center"/>
      <protection locked="0"/>
    </xf>
    <xf numFmtId="164" fontId="0" fillId="5" borderId="46" xfId="0" applyNumberFormat="1" applyFill="1" applyBorder="1" applyAlignment="1" applyProtection="1">
      <alignment horizontal="center" vertical="center"/>
      <protection locked="0"/>
    </xf>
    <xf numFmtId="0" fontId="17" fillId="4" borderId="93" xfId="0" applyFont="1" applyFill="1" applyBorder="1" applyAlignment="1" applyProtection="1">
      <alignment horizontal="center" vertical="center"/>
      <protection locked="0"/>
    </xf>
    <xf numFmtId="0" fontId="4" fillId="2" borderId="53" xfId="0" applyFont="1" applyFill="1" applyBorder="1" applyAlignment="1" applyProtection="1">
      <alignment horizontal="center" vertical="center"/>
    </xf>
    <xf numFmtId="0" fontId="16" fillId="0" borderId="0" xfId="1" applyFont="1" applyAlignment="1" applyProtection="1">
      <alignment horizontal="center" vertical="center"/>
    </xf>
    <xf numFmtId="0" fontId="4" fillId="2" borderId="95" xfId="0" applyFont="1" applyFill="1" applyBorder="1" applyAlignment="1" applyProtection="1">
      <alignment horizontal="center" vertical="center"/>
    </xf>
    <xf numFmtId="0" fontId="5" fillId="2" borderId="96" xfId="0" applyFont="1" applyFill="1" applyBorder="1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 wrapText="1"/>
    </xf>
    <xf numFmtId="0" fontId="0" fillId="2" borderId="52" xfId="0" applyFont="1" applyFill="1" applyBorder="1" applyAlignment="1" applyProtection="1">
      <alignment horizontal="center" vertical="center"/>
    </xf>
    <xf numFmtId="0" fontId="5" fillId="2" borderId="0" xfId="0" applyFont="1" applyFill="1" applyAlignment="1" applyProtection="1">
      <alignment horizontal="center" vertical="center"/>
    </xf>
    <xf numFmtId="0" fontId="4" fillId="2" borderId="52" xfId="0" applyFont="1" applyFill="1" applyBorder="1" applyAlignment="1" applyProtection="1">
      <alignment horizontal="center" vertical="center"/>
    </xf>
    <xf numFmtId="0" fontId="4" fillId="2" borderId="0" xfId="0" applyFont="1" applyFill="1" applyBorder="1" applyAlignment="1" applyProtection="1">
      <alignment horizontal="center" vertical="center"/>
    </xf>
    <xf numFmtId="0" fontId="4" fillId="2" borderId="97" xfId="0" applyFont="1" applyFill="1" applyBorder="1" applyAlignment="1" applyProtection="1">
      <alignment horizontal="center" vertical="center"/>
    </xf>
    <xf numFmtId="0" fontId="4" fillId="2" borderId="0" xfId="0" applyFont="1" applyFill="1" applyAlignment="1" applyProtection="1">
      <alignment horizontal="center" vertical="center"/>
    </xf>
    <xf numFmtId="0" fontId="0" fillId="5" borderId="46" xfId="0" applyFill="1" applyBorder="1" applyAlignment="1" applyProtection="1">
      <alignment horizontal="left" vertical="center"/>
      <protection locked="0"/>
    </xf>
    <xf numFmtId="0" fontId="0" fillId="5" borderId="50" xfId="0" applyFill="1" applyBorder="1" applyAlignment="1" applyProtection="1">
      <alignment horizontal="left" vertical="center"/>
      <protection locked="0"/>
    </xf>
    <xf numFmtId="0" fontId="0" fillId="5" borderId="51" xfId="0" applyFill="1" applyBorder="1" applyAlignment="1" applyProtection="1">
      <alignment horizontal="left" vertical="center"/>
      <protection locked="0"/>
    </xf>
    <xf numFmtId="0" fontId="0" fillId="5" borderId="46" xfId="0" applyFill="1" applyBorder="1" applyAlignment="1" applyProtection="1">
      <alignment horizontal="left" vertical="center"/>
      <protection locked="0"/>
    </xf>
    <xf numFmtId="0" fontId="0" fillId="5" borderId="50" xfId="0" applyFill="1" applyBorder="1" applyAlignment="1" applyProtection="1">
      <alignment horizontal="left" vertical="center"/>
      <protection locked="0"/>
    </xf>
    <xf numFmtId="0" fontId="0" fillId="5" borderId="51" xfId="0" applyFill="1" applyBorder="1" applyAlignment="1" applyProtection="1">
      <alignment horizontal="left" vertical="center"/>
      <protection locked="0"/>
    </xf>
    <xf numFmtId="0" fontId="0" fillId="5" borderId="50" xfId="0" applyFill="1" applyBorder="1" applyAlignment="1" applyProtection="1">
      <alignment horizontal="left" vertical="center"/>
      <protection locked="0"/>
    </xf>
    <xf numFmtId="0" fontId="0" fillId="5" borderId="51" xfId="0" applyFill="1" applyBorder="1" applyAlignment="1" applyProtection="1">
      <alignment horizontal="left" vertical="center"/>
      <protection locked="0"/>
    </xf>
    <xf numFmtId="0" fontId="0" fillId="5" borderId="46" xfId="0" applyFill="1" applyBorder="1" applyAlignment="1" applyProtection="1">
      <alignment horizontal="left" vertical="center"/>
      <protection locked="0"/>
    </xf>
    <xf numFmtId="0" fontId="3" fillId="5" borderId="45" xfId="0" applyFont="1" applyFill="1" applyBorder="1" applyAlignment="1" applyProtection="1">
      <alignment horizontal="left" vertical="center"/>
      <protection locked="0"/>
    </xf>
    <xf numFmtId="0" fontId="3" fillId="5" borderId="50" xfId="0" applyFont="1" applyFill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left" vertical="center" wrapText="1"/>
    </xf>
    <xf numFmtId="0" fontId="3" fillId="0" borderId="0" xfId="0" applyFont="1" applyAlignment="1" applyProtection="1">
      <alignment horizontal="left" vertical="center" wrapText="1"/>
    </xf>
    <xf numFmtId="0" fontId="4" fillId="0" borderId="0" xfId="0" applyFont="1" applyAlignment="1" applyProtection="1">
      <alignment horizontal="left" vertical="center"/>
    </xf>
    <xf numFmtId="0" fontId="3" fillId="4" borderId="47" xfId="0" applyFont="1" applyFill="1" applyBorder="1" applyAlignment="1" applyProtection="1">
      <alignment horizontal="left" vertical="center" wrapText="1"/>
      <protection locked="0"/>
    </xf>
    <xf numFmtId="0" fontId="3" fillId="4" borderId="48" xfId="0" applyFont="1" applyFill="1" applyBorder="1" applyAlignment="1" applyProtection="1">
      <alignment horizontal="left" vertical="center" wrapText="1"/>
      <protection locked="0"/>
    </xf>
    <xf numFmtId="0" fontId="3" fillId="4" borderId="81" xfId="0" applyFont="1" applyFill="1" applyBorder="1" applyAlignment="1" applyProtection="1">
      <alignment horizontal="left" vertical="center" wrapText="1"/>
      <protection locked="0"/>
    </xf>
    <xf numFmtId="0" fontId="13" fillId="0" borderId="0" xfId="0" applyFont="1" applyAlignment="1" applyProtection="1">
      <alignment horizontal="left" vertical="center" wrapText="1"/>
    </xf>
    <xf numFmtId="0" fontId="13" fillId="0" borderId="86" xfId="0" applyFont="1" applyBorder="1" applyAlignment="1" applyProtection="1">
      <alignment horizontal="left" vertical="center" wrapText="1"/>
    </xf>
    <xf numFmtId="0" fontId="3" fillId="5" borderId="92" xfId="0" applyFont="1" applyFill="1" applyBorder="1" applyAlignment="1" applyProtection="1">
      <alignment horizontal="left" vertical="center"/>
      <protection locked="0"/>
    </xf>
    <xf numFmtId="0" fontId="3" fillId="5" borderId="100" xfId="0" applyFont="1" applyFill="1" applyBorder="1" applyAlignment="1" applyProtection="1">
      <alignment horizontal="left" vertical="center"/>
      <protection locked="0"/>
    </xf>
    <xf numFmtId="0" fontId="3" fillId="5" borderId="101" xfId="0" applyFont="1" applyFill="1" applyBorder="1" applyAlignment="1" applyProtection="1">
      <alignment horizontal="left" vertical="center"/>
      <protection locked="0"/>
    </xf>
    <xf numFmtId="0" fontId="3" fillId="5" borderId="45" xfId="0" applyFont="1" applyFill="1" applyBorder="1" applyAlignment="1" applyProtection="1">
      <alignment horizontal="left" vertical="center"/>
      <protection locked="0"/>
    </xf>
    <xf numFmtId="0" fontId="3" fillId="5" borderId="50" xfId="0" applyFont="1" applyFill="1" applyBorder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left" vertical="center"/>
    </xf>
    <xf numFmtId="0" fontId="6" fillId="0" borderId="0" xfId="0" applyFont="1" applyAlignment="1" applyProtection="1">
      <alignment horizontal="left" vertical="center"/>
    </xf>
    <xf numFmtId="0" fontId="1" fillId="0" borderId="0" xfId="0" applyFont="1" applyAlignment="1" applyProtection="1">
      <alignment horizontal="center" vertical="center"/>
    </xf>
    <xf numFmtId="0" fontId="3" fillId="4" borderId="0" xfId="0" applyFont="1" applyFill="1" applyBorder="1" applyAlignment="1" applyProtection="1">
      <alignment horizontal="left" vertical="center" wrapText="1"/>
      <protection locked="0"/>
    </xf>
    <xf numFmtId="0" fontId="3" fillId="5" borderId="87" xfId="0" applyFont="1" applyFill="1" applyBorder="1" applyAlignment="1" applyProtection="1">
      <alignment horizontal="left" vertical="center"/>
      <protection locked="0"/>
    </xf>
    <xf numFmtId="0" fontId="3" fillId="0" borderId="89" xfId="0" applyFont="1" applyBorder="1" applyAlignment="1" applyProtection="1">
      <alignment horizontal="left" vertical="center" wrapText="1"/>
    </xf>
    <xf numFmtId="0" fontId="3" fillId="4" borderId="49" xfId="0" applyFont="1" applyFill="1" applyBorder="1" applyAlignment="1" applyProtection="1">
      <alignment horizontal="left" vertical="center" wrapText="1"/>
      <protection locked="0"/>
    </xf>
    <xf numFmtId="0" fontId="3" fillId="5" borderId="88" xfId="0" applyFont="1" applyFill="1" applyBorder="1" applyAlignment="1" applyProtection="1">
      <alignment horizontal="left" vertical="center"/>
      <protection locked="0"/>
    </xf>
    <xf numFmtId="0" fontId="3" fillId="5" borderId="94" xfId="0" applyFont="1" applyFill="1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top"/>
    </xf>
    <xf numFmtId="0" fontId="0" fillId="0" borderId="86" xfId="0" applyBorder="1" applyAlignment="1" applyProtection="1">
      <alignment horizontal="left" vertical="top"/>
    </xf>
    <xf numFmtId="0" fontId="0" fillId="5" borderId="50" xfId="0" applyFill="1" applyBorder="1" applyAlignment="1" applyProtection="1">
      <alignment horizontal="left" vertical="center"/>
      <protection locked="0"/>
    </xf>
    <xf numFmtId="0" fontId="0" fillId="5" borderId="51" xfId="0" applyFill="1" applyBorder="1" applyAlignment="1" applyProtection="1">
      <alignment horizontal="left" vertical="center"/>
      <protection locked="0"/>
    </xf>
    <xf numFmtId="0" fontId="0" fillId="5" borderId="46" xfId="0" applyFill="1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</xf>
    <xf numFmtId="0" fontId="3" fillId="4" borderId="90" xfId="0" applyFont="1" applyFill="1" applyBorder="1" applyAlignment="1" applyProtection="1">
      <alignment horizontal="left" vertical="center" wrapText="1"/>
      <protection locked="0"/>
    </xf>
    <xf numFmtId="0" fontId="3" fillId="4" borderId="91" xfId="0" applyFont="1" applyFill="1" applyBorder="1" applyAlignment="1" applyProtection="1">
      <alignment horizontal="left" vertical="center" wrapText="1"/>
      <protection locked="0"/>
    </xf>
    <xf numFmtId="0" fontId="0" fillId="5" borderId="45" xfId="0" applyFill="1" applyBorder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center" vertical="center" wrapText="1"/>
    </xf>
    <xf numFmtId="0" fontId="4" fillId="9" borderId="74" xfId="0" applyFont="1" applyFill="1" applyBorder="1" applyAlignment="1" applyProtection="1">
      <alignment horizontal="center" vertical="center" wrapText="1"/>
    </xf>
    <xf numFmtId="0" fontId="7" fillId="9" borderId="75" xfId="0" applyFont="1" applyFill="1" applyBorder="1" applyAlignment="1" applyProtection="1">
      <alignment horizontal="center" vertical="center" wrapText="1"/>
    </xf>
    <xf numFmtId="0" fontId="7" fillId="9" borderId="76" xfId="0" applyFont="1" applyFill="1" applyBorder="1" applyAlignment="1" applyProtection="1">
      <alignment horizontal="center" vertical="center" wrapText="1"/>
    </xf>
    <xf numFmtId="0" fontId="3" fillId="4" borderId="71" xfId="0" applyFont="1" applyFill="1" applyBorder="1" applyAlignment="1" applyProtection="1">
      <alignment horizontal="left" vertical="center" wrapText="1"/>
      <protection locked="0"/>
    </xf>
    <xf numFmtId="0" fontId="3" fillId="4" borderId="72" xfId="0" applyFont="1" applyFill="1" applyBorder="1" applyAlignment="1" applyProtection="1">
      <alignment horizontal="left" vertical="center" wrapText="1"/>
      <protection locked="0"/>
    </xf>
    <xf numFmtId="0" fontId="3" fillId="4" borderId="73" xfId="0" applyFont="1" applyFill="1" applyBorder="1" applyAlignment="1" applyProtection="1">
      <alignment horizontal="left" vertical="center" wrapText="1"/>
      <protection locked="0"/>
    </xf>
    <xf numFmtId="0" fontId="0" fillId="0" borderId="0" xfId="0" applyAlignment="1" applyProtection="1">
      <alignment horizontal="center" vertical="center"/>
    </xf>
    <xf numFmtId="0" fontId="3" fillId="2" borderId="98" xfId="0" applyFont="1" applyFill="1" applyBorder="1" applyAlignment="1" applyProtection="1">
      <alignment horizontal="left" vertical="center"/>
    </xf>
    <xf numFmtId="0" fontId="3" fillId="2" borderId="48" xfId="0" applyFont="1" applyFill="1" applyBorder="1" applyAlignment="1" applyProtection="1">
      <alignment horizontal="left" vertical="center"/>
    </xf>
    <xf numFmtId="0" fontId="3" fillId="2" borderId="99" xfId="0" applyFont="1" applyFill="1" applyBorder="1" applyAlignment="1" applyProtection="1">
      <alignment horizontal="left" vertical="center"/>
    </xf>
    <xf numFmtId="0" fontId="3" fillId="4" borderId="99" xfId="0" applyFont="1" applyFill="1" applyBorder="1" applyAlignment="1" applyProtection="1">
      <alignment horizontal="left" vertical="center" wrapText="1"/>
      <protection locked="0"/>
    </xf>
    <xf numFmtId="0" fontId="11" fillId="0" borderId="2" xfId="0" applyFont="1" applyBorder="1" applyAlignment="1">
      <alignment horizontal="left" vertical="top" wrapText="1"/>
    </xf>
    <xf numFmtId="0" fontId="11" fillId="0" borderId="3" xfId="0" applyFont="1" applyBorder="1" applyAlignment="1">
      <alignment horizontal="left" vertical="top" wrapText="1"/>
    </xf>
    <xf numFmtId="0" fontId="11" fillId="0" borderId="82" xfId="0" applyFont="1" applyBorder="1" applyAlignment="1">
      <alignment horizontal="left" vertical="top" wrapText="1"/>
    </xf>
    <xf numFmtId="0" fontId="0" fillId="0" borderId="1" xfId="0" applyBorder="1" applyAlignment="1">
      <alignment horizontal="center" vertical="top"/>
    </xf>
    <xf numFmtId="0" fontId="8" fillId="0" borderId="7" xfId="0" applyFont="1" applyBorder="1" applyAlignment="1">
      <alignment horizontal="center" vertical="top"/>
    </xf>
    <xf numFmtId="0" fontId="8" fillId="0" borderId="8" xfId="0" applyFont="1" applyBorder="1" applyAlignment="1">
      <alignment horizontal="center" vertical="top"/>
    </xf>
    <xf numFmtId="0" fontId="8" fillId="0" borderId="9" xfId="0" applyFont="1" applyBorder="1" applyAlignment="1">
      <alignment horizontal="center" vertical="top"/>
    </xf>
    <xf numFmtId="0" fontId="1" fillId="0" borderId="1" xfId="0" applyFont="1" applyBorder="1" applyAlignment="1">
      <alignment horizontal="center" vertical="top"/>
    </xf>
    <xf numFmtId="0" fontId="1" fillId="0" borderId="11" xfId="0" applyFont="1" applyBorder="1" applyAlignment="1">
      <alignment horizontal="center" vertical="top"/>
    </xf>
    <xf numFmtId="0" fontId="2" fillId="0" borderId="2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82" xfId="0" applyFont="1" applyBorder="1" applyAlignment="1">
      <alignment horizontal="left" vertical="top" wrapText="1"/>
    </xf>
    <xf numFmtId="0" fontId="10" fillId="3" borderId="2" xfId="0" applyFont="1" applyFill="1" applyBorder="1" applyAlignment="1">
      <alignment horizontal="left" vertical="top" wrapText="1"/>
    </xf>
    <xf numFmtId="0" fontId="10" fillId="3" borderId="3" xfId="0" applyFont="1" applyFill="1" applyBorder="1" applyAlignment="1">
      <alignment horizontal="left" vertical="top" wrapText="1"/>
    </xf>
    <xf numFmtId="0" fontId="10" fillId="3" borderId="82" xfId="0" applyFont="1" applyFill="1" applyBorder="1" applyAlignment="1">
      <alignment horizontal="left" vertical="top" wrapText="1"/>
    </xf>
    <xf numFmtId="0" fontId="2" fillId="0" borderId="16" xfId="0" applyFont="1" applyBorder="1" applyAlignment="1">
      <alignment horizontal="center" vertical="top"/>
    </xf>
    <xf numFmtId="0" fontId="2" fillId="0" borderId="17" xfId="0" applyFont="1" applyBorder="1" applyAlignment="1">
      <alignment horizontal="center" vertical="top"/>
    </xf>
    <xf numFmtId="0" fontId="2" fillId="0" borderId="24" xfId="0" applyFont="1" applyBorder="1" applyAlignment="1">
      <alignment horizontal="center" vertical="top"/>
    </xf>
    <xf numFmtId="0" fontId="2" fillId="0" borderId="25" xfId="0" applyFont="1" applyBorder="1" applyAlignment="1">
      <alignment horizontal="center" vertical="top"/>
    </xf>
    <xf numFmtId="0" fontId="2" fillId="0" borderId="26" xfId="0" applyFont="1" applyBorder="1" applyAlignment="1">
      <alignment horizontal="center" vertical="top"/>
    </xf>
    <xf numFmtId="0" fontId="1" fillId="0" borderId="19" xfId="0" applyFont="1" applyBorder="1" applyAlignment="1">
      <alignment horizontal="center" vertical="top"/>
    </xf>
    <xf numFmtId="0" fontId="0" fillId="0" borderId="1" xfId="0" applyBorder="1" applyAlignment="1">
      <alignment horizontal="center" vertical="top" wrapText="1"/>
    </xf>
    <xf numFmtId="0" fontId="2" fillId="0" borderId="77" xfId="0" applyFont="1" applyBorder="1" applyAlignment="1">
      <alignment horizontal="center" vertical="top"/>
    </xf>
    <xf numFmtId="0" fontId="2" fillId="0" borderId="78" xfId="0" applyFont="1" applyBorder="1" applyAlignment="1">
      <alignment horizontal="center" vertical="top"/>
    </xf>
    <xf numFmtId="0" fontId="0" fillId="0" borderId="42" xfId="0" applyBorder="1" applyAlignment="1">
      <alignment horizontal="center" vertical="top"/>
    </xf>
    <xf numFmtId="0" fontId="0" fillId="0" borderId="43" xfId="0" applyBorder="1" applyAlignment="1">
      <alignment horizontal="center" vertical="top"/>
    </xf>
    <xf numFmtId="0" fontId="0" fillId="0" borderId="44" xfId="0" applyBorder="1" applyAlignment="1">
      <alignment horizontal="center" vertical="top"/>
    </xf>
    <xf numFmtId="0" fontId="0" fillId="0" borderId="30" xfId="0" applyBorder="1" applyAlignment="1">
      <alignment horizontal="center" vertical="top"/>
    </xf>
    <xf numFmtId="0" fontId="0" fillId="0" borderId="31" xfId="0" applyBorder="1" applyAlignment="1">
      <alignment horizontal="center" vertical="top"/>
    </xf>
    <xf numFmtId="0" fontId="0" fillId="0" borderId="32" xfId="0" applyBorder="1" applyAlignment="1">
      <alignment horizontal="center" vertical="top"/>
    </xf>
    <xf numFmtId="0" fontId="12" fillId="0" borderId="33" xfId="0" applyFont="1" applyBorder="1" applyAlignment="1">
      <alignment horizontal="center" vertical="top"/>
    </xf>
    <xf numFmtId="0" fontId="12" fillId="0" borderId="34" xfId="0" applyFont="1" applyBorder="1" applyAlignment="1">
      <alignment horizontal="center" vertical="top"/>
    </xf>
    <xf numFmtId="0" fontId="12" fillId="0" borderId="37" xfId="0" applyFont="1" applyBorder="1" applyAlignment="1">
      <alignment horizontal="center" vertical="top"/>
    </xf>
    <xf numFmtId="0" fontId="12" fillId="0" borderId="38" xfId="0" applyFont="1" applyBorder="1" applyAlignment="1">
      <alignment horizontal="center" vertical="top"/>
    </xf>
    <xf numFmtId="0" fontId="12" fillId="0" borderId="39" xfId="0" applyFont="1" applyBorder="1" applyAlignment="1">
      <alignment horizontal="center" vertical="top"/>
    </xf>
    <xf numFmtId="0" fontId="1" fillId="0" borderId="5" xfId="0" applyFont="1" applyBorder="1" applyAlignment="1">
      <alignment horizontal="center" vertical="top"/>
    </xf>
    <xf numFmtId="0" fontId="2" fillId="0" borderId="2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6" xfId="0" applyFont="1" applyBorder="1" applyAlignment="1">
      <alignment horizontal="center" vertical="top"/>
    </xf>
    <xf numFmtId="0" fontId="12" fillId="0" borderId="0" xfId="0" applyFont="1" applyBorder="1" applyAlignment="1">
      <alignment horizontal="center" vertical="top"/>
    </xf>
    <xf numFmtId="0" fontId="8" fillId="0" borderId="2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8" fillId="0" borderId="82" xfId="0" applyFont="1" applyBorder="1" applyAlignment="1">
      <alignment horizontal="left" vertical="top" wrapText="1"/>
    </xf>
    <xf numFmtId="0" fontId="0" fillId="0" borderId="13" xfId="0" applyBorder="1" applyAlignment="1">
      <alignment horizontal="left" vertical="top"/>
    </xf>
    <xf numFmtId="0" fontId="0" fillId="0" borderId="14" xfId="0" applyBorder="1" applyAlignment="1">
      <alignment horizontal="left" vertical="top"/>
    </xf>
    <xf numFmtId="0" fontId="0" fillId="0" borderId="15" xfId="0" applyBorder="1" applyAlignment="1">
      <alignment horizontal="left" vertical="top"/>
    </xf>
    <xf numFmtId="0" fontId="10" fillId="3" borderId="2" xfId="0" applyFont="1" applyFill="1" applyBorder="1" applyAlignment="1">
      <alignment horizontal="center" vertical="top"/>
    </xf>
    <xf numFmtId="0" fontId="10" fillId="3" borderId="3" xfId="0" applyFont="1" applyFill="1" applyBorder="1" applyAlignment="1">
      <alignment horizontal="center" vertical="top"/>
    </xf>
    <xf numFmtId="0" fontId="10" fillId="3" borderId="6" xfId="0" applyFont="1" applyFill="1" applyBorder="1" applyAlignment="1">
      <alignment horizontal="center" vertical="top"/>
    </xf>
    <xf numFmtId="0" fontId="11" fillId="0" borderId="2" xfId="0" applyFont="1" applyBorder="1" applyAlignment="1">
      <alignment horizontal="center" vertical="top"/>
    </xf>
    <xf numFmtId="0" fontId="11" fillId="0" borderId="3" xfId="0" applyFont="1" applyBorder="1" applyAlignment="1">
      <alignment horizontal="center" vertical="top"/>
    </xf>
    <xf numFmtId="0" fontId="11" fillId="0" borderId="6" xfId="0" applyFont="1" applyBorder="1" applyAlignment="1">
      <alignment horizontal="center" vertical="top"/>
    </xf>
    <xf numFmtId="0" fontId="8" fillId="0" borderId="2" xfId="0" applyFont="1" applyBorder="1" applyAlignment="1">
      <alignment horizontal="center" vertical="top"/>
    </xf>
    <xf numFmtId="0" fontId="8" fillId="0" borderId="3" xfId="0" applyFont="1" applyBorder="1" applyAlignment="1">
      <alignment horizontal="center" vertical="top"/>
    </xf>
    <xf numFmtId="0" fontId="8" fillId="0" borderId="6" xfId="0" applyFont="1" applyBorder="1" applyAlignment="1">
      <alignment horizontal="center" vertical="top"/>
    </xf>
    <xf numFmtId="0" fontId="8" fillId="0" borderId="28" xfId="0" applyFont="1" applyBorder="1" applyAlignment="1">
      <alignment horizontal="center" vertical="top"/>
    </xf>
    <xf numFmtId="0" fontId="2" fillId="0" borderId="28" xfId="0" applyFont="1" applyBorder="1" applyAlignment="1">
      <alignment horizontal="center" vertical="top"/>
    </xf>
    <xf numFmtId="0" fontId="10" fillId="3" borderId="28" xfId="0" applyFont="1" applyFill="1" applyBorder="1" applyAlignment="1">
      <alignment horizontal="center" vertical="top"/>
    </xf>
    <xf numFmtId="0" fontId="11" fillId="0" borderId="28" xfId="0" applyFont="1" applyBorder="1" applyAlignment="1">
      <alignment horizontal="center" vertical="top"/>
    </xf>
    <xf numFmtId="0" fontId="5" fillId="0" borderId="66" xfId="0" applyFont="1" applyBorder="1" applyAlignment="1">
      <alignment horizontal="center" vertical="center" textRotation="255" wrapText="1"/>
    </xf>
    <xf numFmtId="0" fontId="5" fillId="0" borderId="67" xfId="0" applyFont="1" applyBorder="1" applyAlignment="1">
      <alignment horizontal="center" vertical="center" textRotation="255" wrapText="1"/>
    </xf>
    <xf numFmtId="0" fontId="5" fillId="0" borderId="68" xfId="0" applyFont="1" applyBorder="1" applyAlignment="1">
      <alignment horizontal="center" vertical="center" textRotation="255" wrapText="1"/>
    </xf>
    <xf numFmtId="0" fontId="0" fillId="0" borderId="58" xfId="0" applyBorder="1" applyAlignment="1">
      <alignment horizontal="left" vertical="top" wrapText="1"/>
    </xf>
    <xf numFmtId="0" fontId="0" fillId="0" borderId="61" xfId="0" applyBorder="1" applyAlignment="1">
      <alignment horizontal="left" vertical="top" wrapText="1"/>
    </xf>
    <xf numFmtId="0" fontId="5" fillId="4" borderId="54" xfId="0" applyFont="1" applyFill="1" applyBorder="1" applyAlignment="1">
      <alignment horizontal="center" vertical="center" textRotation="255" wrapText="1"/>
    </xf>
    <xf numFmtId="0" fontId="5" fillId="4" borderId="57" xfId="0" applyFont="1" applyFill="1" applyBorder="1" applyAlignment="1">
      <alignment horizontal="center" vertical="center" textRotation="255" wrapText="1"/>
    </xf>
    <xf numFmtId="0" fontId="5" fillId="4" borderId="60" xfId="0" applyFont="1" applyFill="1" applyBorder="1" applyAlignment="1">
      <alignment horizontal="center" vertical="center" textRotation="255" wrapText="1"/>
    </xf>
    <xf numFmtId="0" fontId="5" fillId="7" borderId="54" xfId="0" applyFont="1" applyFill="1" applyBorder="1" applyAlignment="1">
      <alignment horizontal="center" vertical="center" textRotation="255" wrapText="1"/>
    </xf>
    <xf numFmtId="0" fontId="5" fillId="7" borderId="57" xfId="0" applyFont="1" applyFill="1" applyBorder="1" applyAlignment="1">
      <alignment horizontal="center" vertical="center" textRotation="255" wrapText="1"/>
    </xf>
    <xf numFmtId="0" fontId="5" fillId="7" borderId="60" xfId="0" applyFont="1" applyFill="1" applyBorder="1" applyAlignment="1">
      <alignment horizontal="center" vertical="center" textRotation="255" wrapText="1"/>
    </xf>
    <xf numFmtId="0" fontId="0" fillId="0" borderId="55" xfId="0" applyBorder="1" applyAlignment="1">
      <alignment horizontal="left" vertical="top" wrapText="1"/>
    </xf>
    <xf numFmtId="0" fontId="5" fillId="8" borderId="54" xfId="0" applyFont="1" applyFill="1" applyBorder="1" applyAlignment="1">
      <alignment horizontal="center" vertical="center" textRotation="255" wrapText="1"/>
    </xf>
    <xf numFmtId="0" fontId="5" fillId="8" borderId="57" xfId="0" applyFont="1" applyFill="1" applyBorder="1" applyAlignment="1">
      <alignment horizontal="center" vertical="center" textRotation="255" wrapText="1"/>
    </xf>
    <xf numFmtId="0" fontId="5" fillId="8" borderId="60" xfId="0" applyFont="1" applyFill="1" applyBorder="1" applyAlignment="1">
      <alignment horizontal="center" vertical="center" textRotation="255" wrapText="1"/>
    </xf>
    <xf numFmtId="0" fontId="5" fillId="6" borderId="54" xfId="0" applyFont="1" applyFill="1" applyBorder="1" applyAlignment="1">
      <alignment horizontal="center" vertical="center" textRotation="255" wrapText="1"/>
    </xf>
    <xf numFmtId="0" fontId="5" fillId="6" borderId="57" xfId="0" applyFont="1" applyFill="1" applyBorder="1" applyAlignment="1">
      <alignment horizontal="center" vertical="center" textRotation="255" wrapText="1"/>
    </xf>
    <xf numFmtId="0" fontId="5" fillId="6" borderId="60" xfId="0" applyFont="1" applyFill="1" applyBorder="1" applyAlignment="1">
      <alignment horizontal="center" vertical="center" textRotation="255" wrapText="1"/>
    </xf>
    <xf numFmtId="0" fontId="0" fillId="0" borderId="63" xfId="0" applyBorder="1" applyAlignment="1">
      <alignment horizontal="left" vertical="top" wrapText="1"/>
    </xf>
    <xf numFmtId="0" fontId="0" fillId="0" borderId="64" xfId="0" applyBorder="1" applyAlignment="1">
      <alignment horizontal="left" vertical="top" wrapText="1"/>
    </xf>
    <xf numFmtId="0" fontId="0" fillId="0" borderId="65" xfId="0" applyBorder="1" applyAlignment="1">
      <alignment horizontal="left" vertical="top" wrapText="1"/>
    </xf>
  </cellXfs>
  <cellStyles count="2">
    <cellStyle name="Hyperlink" xfId="1" builtinId="8"/>
    <cellStyle name="Normal" xfId="0" builtinId="0"/>
  </cellStyles>
  <dxfs count="2816"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fgColor auto="1"/>
          <bgColor rgb="FFFFC000"/>
        </patternFill>
      </fill>
    </dxf>
    <dxf>
      <font>
        <b/>
        <i val="0"/>
        <color auto="1"/>
      </font>
      <fill>
        <patternFill>
          <fgColor auto="1"/>
          <bgColor rgb="FFFFFF00"/>
        </patternFill>
      </fill>
    </dxf>
    <dxf>
      <font>
        <b/>
        <i val="0"/>
        <color theme="1"/>
      </font>
      <fill>
        <patternFill>
          <fgColor theme="1"/>
          <bgColor rgb="FF00B050"/>
        </patternFill>
      </fill>
    </dxf>
  </dxfs>
  <tableStyles count="0" defaultTableStyle="TableStyleMedium2" defaultPivotStyle="PivotStyleLight16"/>
  <colors>
    <mruColors>
      <color rgb="FF00FF00"/>
      <color rgb="FFFFFF99"/>
      <color rgb="FF41F97A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sharedStrings" Target="sharedString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theme" Target="theme/theme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oitier.f\AppData\Local\Microsoft\Windows\Temporary%20Internet%20Files\Content.Outlook\KUMCA5EQ\RA_brand_werkdocument_v2010_V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ico analyse"/>
      <sheetName val="MASTERDATA"/>
    </sheetNames>
    <sheetDataSet>
      <sheetData sheetId="0" refreshError="1"/>
      <sheetData sheetId="1">
        <row r="4">
          <cell r="A4" t="str">
            <v>&lt; 10 kg vaste brandbare stoffen (190 MJ)</v>
          </cell>
          <cell r="B4">
            <v>5</v>
          </cell>
          <cell r="C4" t="str">
            <v>Geen</v>
          </cell>
          <cell r="E4" t="str">
            <v>onbrandbaar materiaal (staal - steen - …)</v>
          </cell>
          <cell r="F4">
            <v>0.1</v>
          </cell>
          <cell r="G4" t="str">
            <v xml:space="preserve">Niet </v>
          </cell>
          <cell r="I4" t="str">
            <v>EX-materiaal conform zonering</v>
          </cell>
          <cell r="J4">
            <v>40</v>
          </cell>
        </row>
        <row r="5">
          <cell r="A5" t="str">
            <v>&lt; 50 kg vaste brandbare stoffen OF
&lt; 25 l brandbare vloeistof OF
continue brandstoftoevoer naar stooklokaal</v>
          </cell>
          <cell r="B5">
            <v>15</v>
          </cell>
          <cell r="C5" t="str">
            <v>Lage</v>
          </cell>
          <cell r="E5" t="str">
            <v>compact gestapeld papier - hout - textiel - 
moeilijk in brand te steken</v>
          </cell>
          <cell r="F5">
            <v>0.5</v>
          </cell>
          <cell r="G5" t="str">
            <v>Moeilijk</v>
          </cell>
          <cell r="I5" t="str">
            <v>brandkast / compartimentering</v>
          </cell>
          <cell r="J5">
            <v>10</v>
          </cell>
        </row>
        <row r="6">
          <cell r="A6" t="str">
            <v>&lt; 100 kg vaste brandbare stoffen OF
&lt; 50 l brandbare vloeistof,OF
&lt; 25 l (licht) ontvlambare vloeistof</v>
          </cell>
          <cell r="B6">
            <v>25</v>
          </cell>
          <cell r="C6" t="str">
            <v>gemiddeld</v>
          </cell>
          <cell r="E6" t="str">
            <v>te ontsteken met een gloeiend voorwerp (bijv. brandend sigaret )</v>
          </cell>
          <cell r="F6">
            <v>1</v>
          </cell>
          <cell r="G6" t="str">
            <v>gemiddeld</v>
          </cell>
          <cell r="I6" t="str">
            <v>detectie met beveiliging</v>
          </cell>
          <cell r="J6">
            <v>10</v>
          </cell>
        </row>
        <row r="7">
          <cell r="A7" t="str">
            <v>&lt; 1000 kg vaste brandbare stoffen OF
&lt; 200 l brandbare vloeistof, OF
&lt; 50 l (licht) ontvlambare vloeistof</v>
          </cell>
          <cell r="B7">
            <v>50</v>
          </cell>
          <cell r="C7" t="str">
            <v>verhoogde</v>
          </cell>
          <cell r="E7" t="str">
            <v>te ontsteken door de aanwezigheid van een vlam. (brandbaar)</v>
          </cell>
          <cell r="F7">
            <v>4</v>
          </cell>
          <cell r="G7" t="str">
            <v xml:space="preserve">brandbaar </v>
          </cell>
          <cell r="I7" t="str">
            <v>periodiek onderhoud &amp; keuring</v>
          </cell>
          <cell r="J7">
            <v>10</v>
          </cell>
        </row>
        <row r="8">
          <cell r="A8" t="str">
            <v>&gt; 1000 kg vaste brandbare stoffen OF
&gt; 200 l brandbare vloeistof, OF
&gt; 50 l (licht) ontvlambare vloeistof OF
mogelijks explosieve atmosfeer (gas of stof).</v>
          </cell>
          <cell r="B8">
            <v>100</v>
          </cell>
          <cell r="C8" t="str">
            <v>Hoge</v>
          </cell>
          <cell r="E8" t="str">
            <v>direct te ontsteken door een vlam of een vonk.(licht ontvlambaar)</v>
          </cell>
          <cell r="F8">
            <v>10</v>
          </cell>
          <cell r="G8" t="str">
            <v>ontvlambaar</v>
          </cell>
          <cell r="I8" t="str">
            <v>reduceren zuurstofconcentratie &lt; 10 %</v>
          </cell>
          <cell r="J8">
            <v>10</v>
          </cell>
        </row>
        <row r="9">
          <cell r="I9" t="str">
            <v>reduceren zuurstofconcentratie &lt; 16 %</v>
          </cell>
          <cell r="J9">
            <v>5</v>
          </cell>
        </row>
        <row r="10">
          <cell r="I10" t="str">
            <v>vuurvergunning met adequate maatregelen</v>
          </cell>
          <cell r="J10">
            <v>5</v>
          </cell>
        </row>
        <row r="11">
          <cell r="I11" t="str">
            <v>beperken brandlast</v>
          </cell>
          <cell r="J11">
            <v>2</v>
          </cell>
        </row>
        <row r="12">
          <cell r="I12" t="str">
            <v>rookverbod.</v>
          </cell>
          <cell r="J12">
            <v>2</v>
          </cell>
        </row>
        <row r="13">
          <cell r="A13" t="str">
            <v>geen elektriciteit - geen verwarming</v>
          </cell>
          <cell r="B13">
            <v>0.1</v>
          </cell>
          <cell r="C13" t="str">
            <v>Geen</v>
          </cell>
          <cell r="E13" t="str">
            <v>zeer lage zuurstofconcentratie ( &lt; 10 %)</v>
          </cell>
          <cell r="F13">
            <v>0.1</v>
          </cell>
          <cell r="I13" t="str">
            <v>vonkarm materieel</v>
          </cell>
          <cell r="J13">
            <v>2</v>
          </cell>
        </row>
        <row r="14">
          <cell r="A14" t="str">
            <v>beperkte elektriciteit - weinig verblijf</v>
          </cell>
          <cell r="B14">
            <v>0.5</v>
          </cell>
          <cell r="C14" t="str">
            <v>Laag</v>
          </cell>
          <cell r="E14" t="str">
            <v>lage zuurstofconcentratie ( &lt; 16 % )</v>
          </cell>
          <cell r="F14">
            <v>0.5</v>
          </cell>
        </row>
        <row r="15">
          <cell r="A15" t="str">
            <v>kantoortoestellen - computers - verlichting  - …</v>
          </cell>
          <cell r="B15">
            <v>1</v>
          </cell>
          <cell r="C15" t="str">
            <v>gemiddeld</v>
          </cell>
          <cell r="E15" t="str">
            <v>normale atmosferiche omstandigheden (21 % )</v>
          </cell>
          <cell r="F15">
            <v>1</v>
          </cell>
        </row>
        <row r="16">
          <cell r="A16" t="str">
            <v>warmte productie ( keuken - stookplaats),  elektrische installaties ( lasposten - machines - …)</v>
          </cell>
          <cell r="B16">
            <v>4</v>
          </cell>
          <cell r="C16" t="str">
            <v>verhoogd</v>
          </cell>
          <cell r="E16" t="str">
            <v>oxiderende stoffen aanwezig</v>
          </cell>
          <cell r="F16">
            <v>4</v>
          </cell>
        </row>
        <row r="17">
          <cell r="A17" t="str">
            <v>werken met open vlam - branders - …</v>
          </cell>
          <cell r="B17">
            <v>10</v>
          </cell>
          <cell r="C17" t="str">
            <v>Aanwezig</v>
          </cell>
          <cell r="E17" t="str">
            <v>hoge zuurstofconcentratie (&gt; 24 %)</v>
          </cell>
          <cell r="F17">
            <v>10</v>
          </cell>
          <cell r="I17" t="str">
            <v>geen</v>
          </cell>
          <cell r="J17">
            <v>1</v>
          </cell>
        </row>
        <row r="22">
          <cell r="A22">
            <v>25</v>
          </cell>
          <cell r="B22" t="str">
            <v>normaal brandrisico, basisbeveiliging</v>
          </cell>
        </row>
        <row r="23">
          <cell r="A23">
            <v>100</v>
          </cell>
          <cell r="B23" t="str">
            <v>verhoogd brandrisico, maatregelen nodig</v>
          </cell>
        </row>
        <row r="24">
          <cell r="A24">
            <v>400</v>
          </cell>
          <cell r="B24" t="str">
            <v>hoog brandrisico, technische maatregelen nodig</v>
          </cell>
        </row>
        <row r="25">
          <cell r="A25">
            <v>10000</v>
          </cell>
          <cell r="B25" t="str">
            <v xml:space="preserve">zeer hoog brandrisico, </v>
          </cell>
        </row>
        <row r="30">
          <cell r="A30" t="str">
            <v>geen automatische detectie, slapend of niet zelfredzaamheid</v>
          </cell>
          <cell r="B30">
            <v>10</v>
          </cell>
          <cell r="E30" t="str">
            <v>afstand &lt; 10 m</v>
          </cell>
          <cell r="F30">
            <v>0.3</v>
          </cell>
          <cell r="I30" t="str">
            <v>begeleiders voor evacuatie aanwezig +
opleiding en jaarlijks deelname aan evacuatie</v>
          </cell>
          <cell r="J30">
            <v>0.2</v>
          </cell>
        </row>
        <row r="31">
          <cell r="A31" t="str">
            <v>geen automatische detectie, wakend EN zelfredzaamheid</v>
          </cell>
          <cell r="B31">
            <v>2</v>
          </cell>
          <cell r="E31" t="str">
            <v>afstand &lt; 20 m</v>
          </cell>
          <cell r="F31">
            <v>0.6</v>
          </cell>
          <cell r="I31" t="str">
            <v>opleiding en jaarlijks deelname aan evacuatie</v>
          </cell>
          <cell r="J31">
            <v>0.5</v>
          </cell>
        </row>
        <row r="32">
          <cell r="A32" t="str">
            <v>automatische detectie, slapend of niet zelfredzaamheid</v>
          </cell>
          <cell r="B32">
            <v>1</v>
          </cell>
          <cell r="E32" t="str">
            <v>afstand &lt; 30 m</v>
          </cell>
          <cell r="F32">
            <v>1</v>
          </cell>
          <cell r="I32" t="str">
            <v>opleiding mbt evacuatieprocedure</v>
          </cell>
          <cell r="J32">
            <v>1</v>
          </cell>
        </row>
        <row r="33">
          <cell r="A33" t="str">
            <v>automatische detectie, wakend en zelfredzaamheid</v>
          </cell>
          <cell r="B33">
            <v>0.5</v>
          </cell>
          <cell r="E33" t="str">
            <v>afstand &lt; 50 m</v>
          </cell>
          <cell r="F33">
            <v>5</v>
          </cell>
          <cell r="I33" t="str">
            <v>geen jaarlijkse evacuatieoefening</v>
          </cell>
          <cell r="J33">
            <v>5</v>
          </cell>
        </row>
        <row r="34">
          <cell r="A34" t="str">
            <v>automatische detectie met automatische blussysteem</v>
          </cell>
          <cell r="B34">
            <v>0.1</v>
          </cell>
          <cell r="E34" t="str">
            <v>afstand &gt; 50 m</v>
          </cell>
          <cell r="F34">
            <v>10</v>
          </cell>
          <cell r="I34" t="str">
            <v>geen evacuatieprocedure</v>
          </cell>
          <cell r="J34">
            <v>10</v>
          </cell>
        </row>
        <row r="38">
          <cell r="E38" t="str">
            <v>twee uitgangen tegenovergesteld</v>
          </cell>
          <cell r="F38">
            <v>1</v>
          </cell>
          <cell r="I38" t="str">
            <v>tijd &lt; 1 minuten</v>
          </cell>
          <cell r="J38">
            <v>0.1</v>
          </cell>
        </row>
        <row r="39">
          <cell r="E39" t="str">
            <v>één uitgang of meerdere bij elkaar</v>
          </cell>
          <cell r="F39">
            <v>2</v>
          </cell>
          <cell r="I39" t="str">
            <v>tijd &lt; 3 minuten</v>
          </cell>
          <cell r="J39">
            <v>0.5</v>
          </cell>
        </row>
        <row r="40">
          <cell r="E40" t="str">
            <v>uitgangcapaciteit &gt; 60 pers / doorgangseenheid</v>
          </cell>
          <cell r="F40">
            <v>5</v>
          </cell>
          <cell r="I40" t="str">
            <v>tijd &lt; 5 minuten</v>
          </cell>
          <cell r="J40">
            <v>1.00000000000001</v>
          </cell>
        </row>
        <row r="41">
          <cell r="I41" t="str">
            <v>tijd &lt; 10 minuten</v>
          </cell>
          <cell r="J41">
            <v>5</v>
          </cell>
        </row>
        <row r="42">
          <cell r="I42" t="str">
            <v>tijd &lt; 15 minuten</v>
          </cell>
          <cell r="J42">
            <v>10</v>
          </cell>
        </row>
        <row r="43">
          <cell r="I43" t="str">
            <v>onbekend</v>
          </cell>
          <cell r="J43">
            <v>1</v>
          </cell>
        </row>
        <row r="48">
          <cell r="A48">
            <v>25</v>
          </cell>
          <cell r="B48" t="str">
            <v>evacuatie voldoende</v>
          </cell>
        </row>
        <row r="49">
          <cell r="A49">
            <v>100</v>
          </cell>
          <cell r="B49" t="str">
            <v>evacuatie onvoldoende, maatregelen nodig</v>
          </cell>
          <cell r="C49" t="str">
            <v>Evacuatie onvoldoende, Maatregelen nodig</v>
          </cell>
          <cell r="D49" t="str">
            <v>Evacuatie onvoldoende, Maatregelen nodig</v>
          </cell>
          <cell r="E49" t="str">
            <v>Evacuatie onvoldoende, Maatregelen nodig</v>
          </cell>
        </row>
        <row r="50">
          <cell r="A50">
            <v>400</v>
          </cell>
          <cell r="B50" t="str">
            <v>evacuatie problematisch, technische maatregelen nodig</v>
          </cell>
          <cell r="C50" t="str">
            <v>Evacuatie problematisch, technische maatregelen nodig</v>
          </cell>
          <cell r="D50" t="str">
            <v>Evacuatie problematisch, technische maatregelen nodig</v>
          </cell>
          <cell r="E50" t="str">
            <v>Evacuatie problematisch, technische maatregelen nodig</v>
          </cell>
        </row>
        <row r="51">
          <cell r="A51">
            <v>10000</v>
          </cell>
          <cell r="B51" t="str">
            <v>evacuatie onbestaande, dodelijke slachtoffers</v>
          </cell>
          <cell r="C51" t="str">
            <v xml:space="preserve">Evacuatie onbestaande, </v>
          </cell>
          <cell r="D51" t="str">
            <v xml:space="preserve">Evacuatie onbestaande, </v>
          </cell>
          <cell r="E51" t="str">
            <v xml:space="preserve">Evacuatie onbestaande, </v>
          </cell>
        </row>
        <row r="57">
          <cell r="A57" t="str">
            <v>Geen brandbestrijdingsdienst.</v>
          </cell>
          <cell r="B57">
            <v>10</v>
          </cell>
          <cell r="E57" t="str">
            <v>Geen eerste interventiemiddelen</v>
          </cell>
          <cell r="F57">
            <v>10</v>
          </cell>
        </row>
        <row r="58">
          <cell r="A58" t="str">
            <v>Brandbestrijdingsdienst, geen periodieke opleiding</v>
          </cell>
          <cell r="B58">
            <v>7</v>
          </cell>
          <cell r="E58" t="str">
            <v>Draagbare blusmiddelen zonder rekening te houden met de brandklasse / risico</v>
          </cell>
          <cell r="F58">
            <v>7</v>
          </cell>
        </row>
        <row r="59">
          <cell r="A59" t="str">
            <v>Brandbestrijdingsdienst, periodieke opleiding (theorie en praktijk)</v>
          </cell>
          <cell r="B59">
            <v>0.1</v>
          </cell>
          <cell r="E59" t="str">
            <v>Draagbare blusmiddelen  rekening houdend met de brandklasse / risico</v>
          </cell>
          <cell r="F59">
            <v>1</v>
          </cell>
        </row>
        <row r="60">
          <cell r="A60" t="str">
            <v>Brandbestrijdingsdienst getraind voor bedrijfsspecifieke brandrisico's</v>
          </cell>
          <cell r="B60">
            <v>0.05</v>
          </cell>
          <cell r="E60" t="str">
            <v>Draagbare brandblusmiddelen en muurhaspels/hydranten aangesloten op het openbaar drinkwaternet.</v>
          </cell>
          <cell r="F60">
            <v>0.5</v>
          </cell>
        </row>
        <row r="61">
          <cell r="A61" t="str">
            <v>Bedrijfsbrandweer opgeleid in industriële brandbestrijding</v>
          </cell>
          <cell r="B61">
            <v>0.01</v>
          </cell>
          <cell r="E61" t="str">
            <v>Draagbare brandblusmiddelen en muurhaspels/hydranten aangesloten op een bedrijfseigen brandweernet.</v>
          </cell>
          <cell r="F61">
            <v>0.1</v>
          </cell>
        </row>
        <row r="67">
          <cell r="A67">
            <v>25</v>
          </cell>
          <cell r="B67" t="str">
            <v>brandbestrijdingsdienst adequaat</v>
          </cell>
        </row>
        <row r="68">
          <cell r="A68">
            <v>100</v>
          </cell>
          <cell r="B68" t="str">
            <v>brandbestrijdingsdienst onvoldoende</v>
          </cell>
          <cell r="C68" t="str">
            <v>Evacuatie onvoldoende, Maatregelen nodig</v>
          </cell>
          <cell r="D68" t="str">
            <v>Evacuatie onvoldoende, Maatregelen nodig</v>
          </cell>
          <cell r="E68" t="str">
            <v>Evacuatie onvoldoende, Maatregelen nodig</v>
          </cell>
        </row>
        <row r="69">
          <cell r="A69">
            <v>400</v>
          </cell>
          <cell r="B69" t="str">
            <v>brandbestrijdingsdienst problematisch</v>
          </cell>
          <cell r="C69" t="str">
            <v>Evacuatie problematisch, technische maatregelen nodig</v>
          </cell>
          <cell r="D69" t="str">
            <v>Evacuatie problematisch, technische maatregelen nodig</v>
          </cell>
          <cell r="E69" t="str">
            <v>Evacuatie problematisch, technische maatregelen nodig</v>
          </cell>
        </row>
        <row r="70">
          <cell r="A70">
            <v>10000</v>
          </cell>
          <cell r="B70" t="str">
            <v>brandbestrijdingsdienst onbestaande</v>
          </cell>
          <cell r="C70" t="str">
            <v xml:space="preserve">Evacuatie onbestaande, </v>
          </cell>
          <cell r="D70" t="str">
            <v xml:space="preserve">Evacuatie onbestaande, </v>
          </cell>
          <cell r="E70" t="str">
            <v xml:space="preserve">Evacuatie onbestaande, 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00FF00"/>
  </sheetPr>
  <dimension ref="A1:M66"/>
  <sheetViews>
    <sheetView tabSelected="1" topLeftCell="A22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601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602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>
        <v>1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/>
      <c r="C9" s="117"/>
      <c r="D9" s="117"/>
      <c r="E9" s="118"/>
      <c r="F9" s="65" t="s">
        <v>146</v>
      </c>
      <c r="G9" s="67" t="s">
        <v>654</v>
      </c>
      <c r="H9" s="63" t="s">
        <v>29</v>
      </c>
      <c r="I9" s="68">
        <v>42940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655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656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659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69</v>
      </c>
      <c r="D18" s="96"/>
      <c r="E18" s="96"/>
      <c r="F18" s="96"/>
      <c r="G18" s="96"/>
      <c r="H18" s="111"/>
      <c r="I18" s="70">
        <f>VLOOKUP(C18,Basisdata!A13:B20,2,FALSE)</f>
        <v>0.1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/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verhoogd brandrisico, maatregelen nodig</v>
      </c>
      <c r="D23" s="93"/>
      <c r="E23" s="93"/>
      <c r="F23" s="93"/>
      <c r="G23" s="93"/>
      <c r="H23" s="110"/>
      <c r="I23" s="73">
        <f>+I16*I17*I18*I19*(I20*I21*I22)</f>
        <v>40</v>
      </c>
      <c r="J23" s="63">
        <f>+IF(I23&gt;400,10000,+IF(I23&gt;100,400,+IF(I23&gt;25,100,25)))</f>
        <v>100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141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67</v>
      </c>
      <c r="D27" s="96"/>
      <c r="E27" s="96"/>
      <c r="F27" s="96"/>
      <c r="G27" s="96"/>
      <c r="H27" s="96"/>
      <c r="I27" s="75">
        <f>VLOOKUP(C27,Basisdata!$I$4:$J$21,2,FALSE)</f>
        <v>5</v>
      </c>
    </row>
    <row r="28" spans="1:13" ht="15.75" x14ac:dyDescent="0.25">
      <c r="A28" s="105" t="s">
        <v>9</v>
      </c>
      <c r="B28" s="105"/>
      <c r="C28" s="95" t="s">
        <v>8</v>
      </c>
      <c r="D28" s="96"/>
      <c r="E28" s="96"/>
      <c r="F28" s="96"/>
      <c r="G28" s="96"/>
      <c r="H28" s="96"/>
      <c r="I28" s="75">
        <f>VLOOKUP(C28,Basisdata!$I$4:$J$21,2,FALSE)</f>
        <v>1</v>
      </c>
    </row>
    <row r="29" spans="1:13" ht="15.75" x14ac:dyDescent="0.25">
      <c r="A29" s="105" t="s">
        <v>10</v>
      </c>
      <c r="B29" s="105"/>
      <c r="C29" s="95" t="s">
        <v>8</v>
      </c>
      <c r="D29" s="96"/>
      <c r="E29" s="96"/>
      <c r="F29" s="96"/>
      <c r="G29" s="96"/>
      <c r="H29" s="96"/>
      <c r="I29" s="75">
        <f>VLOOKUP(C29,Basisdata!$I$4:$J$21,2,FALSE)</f>
        <v>1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4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14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93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4.00000000000004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2.00000000000002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114</v>
      </c>
      <c r="D61" s="96"/>
      <c r="E61" s="96"/>
      <c r="F61" s="96"/>
      <c r="G61" s="96"/>
      <c r="H61" s="96"/>
      <c r="I61" s="77">
        <f>VLOOKUP(C61,Basisdata!E68:F73,2,FALSE)</f>
        <v>1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0.08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23F5D29A-2D65-4E10-9EBF-CAA126CFC0A9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716FCEDB-FE35-445C-BE42-075B019696A7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E25BCA0C-C56B-4778-8CFA-03055CA6789D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D91118BC-F8CC-4E36-AE69-FB073801D057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A1EB4B81-163B-43B6-B77A-A2F3DF0A1BC9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5F13195C-6965-4D20-B28F-26C651176860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B5F587E4-0BC5-467C-95B2-56F227ED0BE3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EBEA50DB-E375-4293-BB36-6718C36A9F31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36AE8B5E-0175-41BE-A7F1-0327F86160E3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5BB2C1DE-2DCC-4B7A-A084-A09311E48646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5CE84A91-6428-4BE9-BD23-5B626E46358F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34108361-7712-4896-A1AC-B65F332083F0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059C18BD-0564-441E-BD26-984AAE219D2E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976808D6-88C7-433D-9A0E-AAF342FB941F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0D2C7CBA-5713-44B5-863A-ED1823D289C5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696A061D-EB2D-47E0-97C8-6E3566A36FFC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00FF00"/>
  </sheetPr>
  <dimension ref="A1:M66"/>
  <sheetViews>
    <sheetView topLeftCell="A22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601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670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>
        <v>1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/>
      <c r="C9" s="117"/>
      <c r="D9" s="117"/>
      <c r="E9" s="118"/>
      <c r="F9" s="65" t="s">
        <v>146</v>
      </c>
      <c r="G9" s="67" t="s">
        <v>649</v>
      </c>
      <c r="H9" s="63" t="s">
        <v>29</v>
      </c>
      <c r="I9" s="68">
        <v>42941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671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672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673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49</v>
      </c>
      <c r="D16" s="96"/>
      <c r="E16" s="96"/>
      <c r="F16" s="96"/>
      <c r="G16" s="96"/>
      <c r="H16" s="111"/>
      <c r="I16" s="70">
        <f>VLOOKUP(C16,Basisdata!$A$4:$B$8,2,FALSE)</f>
        <v>15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1</v>
      </c>
      <c r="D17" s="96"/>
      <c r="E17" s="96"/>
      <c r="F17" s="96"/>
      <c r="G17" s="96"/>
      <c r="H17" s="111"/>
      <c r="I17" s="70">
        <f>VLOOKUP(C17,Basisdata!$E$4:$F$8,2,FALSE)</f>
        <v>1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522</v>
      </c>
      <c r="D18" s="96"/>
      <c r="E18" s="96"/>
      <c r="F18" s="96"/>
      <c r="G18" s="96"/>
      <c r="H18" s="111"/>
      <c r="I18" s="70">
        <f>VLOOKUP(C18,Basisdata!A13:B20,2,FALSE)</f>
        <v>1.5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/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normaal brandrisico, basisbeveiliging</v>
      </c>
      <c r="D23" s="93"/>
      <c r="E23" s="93"/>
      <c r="F23" s="93"/>
      <c r="G23" s="93"/>
      <c r="H23" s="110"/>
      <c r="I23" s="73">
        <f>+I16*I17*I18*I19*(I20*I21*I22)</f>
        <v>22.5</v>
      </c>
      <c r="J23" s="63">
        <f>+IF(I23&gt;400,10000,+IF(I23&gt;100,400,+IF(I23&gt;25,100,25)))</f>
        <v>25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475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67</v>
      </c>
      <c r="D28" s="96"/>
      <c r="E28" s="96"/>
      <c r="F28" s="96"/>
      <c r="G28" s="96"/>
      <c r="H28" s="96"/>
      <c r="I28" s="75">
        <f>VLOOKUP(C28,Basisdata!$I$4:$J$21,2,FALSE)</f>
        <v>5</v>
      </c>
    </row>
    <row r="29" spans="1:13" ht="15.75" x14ac:dyDescent="0.25">
      <c r="A29" s="105" t="s">
        <v>10</v>
      </c>
      <c r="B29" s="105"/>
      <c r="C29" s="95" t="s">
        <v>60</v>
      </c>
      <c r="D29" s="96"/>
      <c r="E29" s="96"/>
      <c r="F29" s="96"/>
      <c r="G29" s="96"/>
      <c r="H29" s="96"/>
      <c r="I29" s="75">
        <f>VLOOKUP(C29,Basisdata!$I$4:$J$21,2,FALSE)</f>
        <v>10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0.1125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497</v>
      </c>
      <c r="D36" s="96"/>
      <c r="E36" s="96"/>
      <c r="F36" s="96"/>
      <c r="G36" s="96"/>
      <c r="H36" s="96"/>
      <c r="I36" s="77">
        <f>VLOOKUP(C36,Basisdata!$I$41:$J$46,2,FALSE)</f>
        <v>0.1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87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96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1.1250000000000001E-2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5.6250000000000007E-3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5.6250000000000007E-4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DD3D44E3-45FD-4D59-A410-3B47A283D9F8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6490F273-7678-427B-B9F7-4D21FF9CA31E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E4985B4A-E058-4257-A819-7EC0FCF50C69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27DA1116-5B16-4DB4-825C-008BD937642B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835F4513-FB3A-4FE2-A2D2-542D67FBB67B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813C87C3-0DBE-4D64-BDE2-4350EDA142FE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CEC64F9D-2A28-4653-9BB9-8DBC5D672E1E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F6A90350-BA48-4EF1-BCC8-B6B03512A192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1D836BA6-C5BC-4F50-B630-4D342893261C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5A4E15CE-E5E6-45EA-AB02-57666942DBAF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BCA63482-3FE0-4601-8EDE-2DEDE2921FC9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E40DF9A3-3A7E-41FB-9A22-88369349FB49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8361140E-E4D0-430F-84A2-D7FFF5CBFCF4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05D4ABBD-44F6-4B8E-867E-B4A121680B6C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8A8F6E41-5130-4D13-A62B-03FAE69CFC7C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D364AD79-2756-48EF-A12C-4B70929134EA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tabColor rgb="FF00FF00"/>
  </sheetPr>
  <dimension ref="A1:M66"/>
  <sheetViews>
    <sheetView topLeftCell="A13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635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933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903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901</v>
      </c>
      <c r="C9" s="117"/>
      <c r="D9" s="117"/>
      <c r="E9" s="118"/>
      <c r="F9" s="65" t="s">
        <v>146</v>
      </c>
      <c r="G9" s="67" t="s">
        <v>904</v>
      </c>
      <c r="H9" s="63" t="s">
        <v>29</v>
      </c>
      <c r="I9" s="68">
        <v>43004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902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888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896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1</v>
      </c>
      <c r="D17" s="96"/>
      <c r="E17" s="96"/>
      <c r="F17" s="96"/>
      <c r="G17" s="96"/>
      <c r="H17" s="111"/>
      <c r="I17" s="70">
        <f>VLOOKUP(C17,Basisdata!$E$4:$F$8,2,FALSE)</f>
        <v>1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522</v>
      </c>
      <c r="D18" s="96"/>
      <c r="E18" s="96"/>
      <c r="F18" s="96"/>
      <c r="G18" s="96"/>
      <c r="H18" s="111"/>
      <c r="I18" s="70">
        <f>VLOOKUP(C18,Basisdata!A13:B20,2,FALSE)</f>
        <v>1.5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 t="s">
        <v>898</v>
      </c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899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 t="s">
        <v>1283</v>
      </c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150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475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495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371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141</v>
      </c>
      <c r="D29" s="96"/>
      <c r="E29" s="96"/>
      <c r="F29" s="96"/>
      <c r="G29" s="96"/>
      <c r="H29" s="96"/>
      <c r="I29" s="75">
        <f>VLOOKUP(C29,Basisdata!$I$4:$J$21,2,FALSE)</f>
        <v>2</v>
      </c>
    </row>
    <row r="30" spans="1:13" ht="15.75" x14ac:dyDescent="0.25">
      <c r="A30" s="105" t="s">
        <v>120</v>
      </c>
      <c r="B30" s="105"/>
      <c r="C30" s="95" t="s">
        <v>67</v>
      </c>
      <c r="D30" s="96"/>
      <c r="E30" s="96"/>
      <c r="F30" s="96"/>
      <c r="G30" s="96"/>
      <c r="H30" s="96"/>
      <c r="I30" s="75">
        <f>VLOOKUP(C30,Basisdata!$I$4:$J$21,2,FALSE)</f>
        <v>5</v>
      </c>
    </row>
    <row r="31" spans="1:13" ht="15.75" x14ac:dyDescent="0.25">
      <c r="A31" s="105" t="s">
        <v>121</v>
      </c>
      <c r="B31" s="105"/>
      <c r="C31" s="95" t="s">
        <v>60</v>
      </c>
      <c r="D31" s="96"/>
      <c r="E31" s="96"/>
      <c r="F31" s="96"/>
      <c r="G31" s="96"/>
      <c r="H31" s="96"/>
      <c r="I31" s="75">
        <f>VLOOKUP(C31,Basisdata!$I$4:$J$21,2,FALSE)</f>
        <v>10</v>
      </c>
    </row>
    <row r="32" spans="1:13" ht="15.75" x14ac:dyDescent="0.25">
      <c r="A32" s="105" t="s">
        <v>122</v>
      </c>
      <c r="B32" s="105"/>
      <c r="C32" s="95" t="s">
        <v>55</v>
      </c>
      <c r="D32" s="96"/>
      <c r="E32" s="96"/>
      <c r="F32" s="96"/>
      <c r="G32" s="96"/>
      <c r="H32" s="96"/>
      <c r="I32" s="75">
        <f>VLOOKUP(C32,Basisdata!$I$4:$J$21,2,FALSE)</f>
        <v>10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1.8749999999999999E-2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103</v>
      </c>
      <c r="D36" s="96"/>
      <c r="E36" s="96"/>
      <c r="F36" s="96"/>
      <c r="G36" s="96"/>
      <c r="H36" s="96"/>
      <c r="I36" s="77">
        <f>VLOOKUP(C36,Basisdata!$I$41:$J$46,2,FALSE)</f>
        <v>10</v>
      </c>
    </row>
    <row r="37" spans="1:10" ht="39.75" customHeight="1" x14ac:dyDescent="0.25">
      <c r="A37" s="94" t="s">
        <v>130</v>
      </c>
      <c r="B37" s="94"/>
      <c r="C37" s="95" t="s">
        <v>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14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500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503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 t="s">
        <v>900</v>
      </c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0.1875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0.125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9.3749999999999997E-4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42E390D9-7DAE-4A74-B1B1-EB619635033C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50F67AF0-1C6A-484D-942E-22836FE49D65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0DE0CF44-0D27-4DC9-9FC2-7F0D5A977842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0B69CF08-E6AF-4979-87FE-298812566705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7855EF5A-4581-44EB-A04A-C5A0F6A2DBBE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A0728D2C-3792-4A7B-A6E5-0C1098F025FB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C18A49D2-2867-4BEB-ACA4-30E8555A9A37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7E727FE5-F090-4566-8BDE-D1197B0E6C5D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53326512-A61B-4578-9539-B0169EE9BCF4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32205526-588D-4825-B375-BEEBAE09AEBA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619B2E7E-20FD-4E08-AFEE-B85362FFCC20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1546D8AB-0566-44B6-B8FC-E30B6BD086DD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C7A24B88-577F-43C2-B923-DF4082514C18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588F7229-17EE-4DC5-83D2-7E8EC9A6D143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14C185B7-D100-41CE-BC86-9EB4065E5722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5CFABC02-1847-4B8E-9DFF-7EB3BCC7712A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tabColor rgb="FF00FF00"/>
  </sheetPr>
  <dimension ref="A1:M66"/>
  <sheetViews>
    <sheetView topLeftCell="A10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635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933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905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906</v>
      </c>
      <c r="C9" s="117"/>
      <c r="D9" s="117"/>
      <c r="E9" s="118"/>
      <c r="F9" s="65" t="s">
        <v>146</v>
      </c>
      <c r="G9" s="67" t="s">
        <v>897</v>
      </c>
      <c r="H9" s="63" t="s">
        <v>29</v>
      </c>
      <c r="I9" s="68">
        <v>43004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895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888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907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 t="s">
        <v>908</v>
      </c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56</v>
      </c>
      <c r="D16" s="96"/>
      <c r="E16" s="96"/>
      <c r="F16" s="96"/>
      <c r="G16" s="96"/>
      <c r="H16" s="111"/>
      <c r="I16" s="70">
        <f>VLOOKUP(C16,Basisdata!$A$4:$B$8,2,FALSE)</f>
        <v>50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1</v>
      </c>
      <c r="D17" s="96"/>
      <c r="E17" s="96"/>
      <c r="F17" s="96"/>
      <c r="G17" s="96"/>
      <c r="H17" s="111"/>
      <c r="I17" s="70">
        <f>VLOOKUP(C17,Basisdata!$E$4:$F$8,2,FALSE)</f>
        <v>1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72</v>
      </c>
      <c r="D18" s="96"/>
      <c r="E18" s="96"/>
      <c r="F18" s="96"/>
      <c r="G18" s="96"/>
      <c r="H18" s="111"/>
      <c r="I18" s="70">
        <f>VLOOKUP(C18,Basisdata!A13:B20,2,FALSE)</f>
        <v>0.5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03" t="s">
        <v>909</v>
      </c>
      <c r="D20" s="103"/>
      <c r="E20" s="103"/>
      <c r="F20" s="103"/>
      <c r="G20" s="103"/>
      <c r="H20" s="104"/>
      <c r="I20" s="69">
        <v>1</v>
      </c>
    </row>
    <row r="21" spans="1:13" ht="15.75" x14ac:dyDescent="0.25">
      <c r="A21" s="98"/>
      <c r="B21" s="99"/>
      <c r="C21" s="103"/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 t="s">
        <v>1283</v>
      </c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normaal brandrisico, basisbeveiliging</v>
      </c>
      <c r="D23" s="93"/>
      <c r="E23" s="93"/>
      <c r="F23" s="93"/>
      <c r="G23" s="93"/>
      <c r="H23" s="110"/>
      <c r="I23" s="73">
        <f>+I16*I17*I18*I19*(I20*I21*I22)</f>
        <v>25</v>
      </c>
      <c r="J23" s="63">
        <f>+IF(I23&gt;400,10000,+IF(I23&gt;100,400,+IF(I23&gt;25,100,25)))</f>
        <v>25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475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60</v>
      </c>
      <c r="D27" s="96"/>
      <c r="E27" s="96"/>
      <c r="F27" s="96"/>
      <c r="G27" s="96"/>
      <c r="H27" s="96"/>
      <c r="I27" s="75">
        <f>VLOOKUP(C27,Basisdata!$I$4:$J$21,2,FALSE)</f>
        <v>10</v>
      </c>
    </row>
    <row r="28" spans="1:13" ht="15.75" x14ac:dyDescent="0.25">
      <c r="A28" s="105" t="s">
        <v>9</v>
      </c>
      <c r="B28" s="105"/>
      <c r="C28" s="95" t="s">
        <v>371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141</v>
      </c>
      <c r="D29" s="96"/>
      <c r="E29" s="96"/>
      <c r="F29" s="96"/>
      <c r="G29" s="96"/>
      <c r="H29" s="96"/>
      <c r="I29" s="75">
        <f>VLOOKUP(C29,Basisdata!$I$4:$J$21,2,FALSE)</f>
        <v>2</v>
      </c>
    </row>
    <row r="30" spans="1:13" ht="15.75" x14ac:dyDescent="0.25">
      <c r="A30" s="105" t="s">
        <v>120</v>
      </c>
      <c r="B30" s="105"/>
      <c r="C30" s="95" t="s">
        <v>67</v>
      </c>
      <c r="D30" s="96"/>
      <c r="E30" s="96"/>
      <c r="F30" s="96"/>
      <c r="G30" s="96"/>
      <c r="H30" s="96"/>
      <c r="I30" s="75">
        <f>VLOOKUP(C30,Basisdata!$I$4:$J$21,2,FALSE)</f>
        <v>5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6.25E-2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88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96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6.2500000000000625E-2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4.1666666666667081E-2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6.2500000000000003E-3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2757FBBB-9024-42AD-956A-29A8B554CF0C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14A62A37-22BF-43EA-AE1B-02A854E19A14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B2C5D35E-0C16-47B4-A4EA-8BA19FF2C017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9ACE4D17-13E3-4856-839A-4E882738C7DC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BC6E01BB-2AAD-484F-B49A-D43954A39B08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C713EF70-C853-4A4A-9DB1-E136211B95EF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23631391-012D-4CA0-A38A-CCC2EC026DD8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6A3BDE0E-588E-445B-B058-3519B359C68C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B3305AA1-D8C9-4C52-A3DD-90DC9235B247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56F51744-30CF-4BB0-A938-8BE84B9E3F5C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002CC53C-BA32-41F3-98DC-4B4FEFC4CD0A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DA8D81BC-A0D9-473D-997C-6891D792DDCC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3EC27773-B442-4A38-B22A-9D09A746D0C0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530F90CE-5F85-4CB5-944B-5993BBE62D9C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A3C7838C-EC4E-452D-90DA-681A8B0EB8BC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3BB5A252-6425-4F90-B8EE-561260D5131A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tabColor rgb="FF00FF00"/>
  </sheetPr>
  <dimension ref="A1:M66"/>
  <sheetViews>
    <sheetView topLeftCell="A13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/>
      <c r="G5" s="122"/>
      <c r="H5" s="122" t="s">
        <v>639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933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831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912</v>
      </c>
      <c r="C9" s="117"/>
      <c r="D9" s="117"/>
      <c r="E9" s="118"/>
      <c r="F9" s="65" t="s">
        <v>146</v>
      </c>
      <c r="G9" s="67" t="s">
        <v>657</v>
      </c>
      <c r="H9" s="63" t="s">
        <v>29</v>
      </c>
      <c r="I9" s="68">
        <v>42996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841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910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911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49</v>
      </c>
      <c r="D16" s="96"/>
      <c r="E16" s="96"/>
      <c r="F16" s="96"/>
      <c r="G16" s="96"/>
      <c r="H16" s="111"/>
      <c r="I16" s="70">
        <f>VLOOKUP(C16,Basisdata!$A$4:$B$8,2,FALSE)</f>
        <v>15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76</v>
      </c>
      <c r="D18" s="96"/>
      <c r="E18" s="96"/>
      <c r="F18" s="96"/>
      <c r="G18" s="96"/>
      <c r="H18" s="111"/>
      <c r="I18" s="70">
        <f>VLOOKUP(C18,Basisdata!A13:B20,2,FALSE)</f>
        <v>4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1283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240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141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371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67</v>
      </c>
      <c r="D28" s="96"/>
      <c r="E28" s="96"/>
      <c r="F28" s="96"/>
      <c r="G28" s="96"/>
      <c r="H28" s="96"/>
      <c r="I28" s="75">
        <f>VLOOKUP(C28,Basisdata!$I$4:$J$21,2,FALSE)</f>
        <v>5</v>
      </c>
    </row>
    <row r="29" spans="1:13" ht="15.75" x14ac:dyDescent="0.25">
      <c r="A29" s="105" t="s">
        <v>10</v>
      </c>
      <c r="B29" s="105"/>
      <c r="C29" s="95" t="s">
        <v>60</v>
      </c>
      <c r="D29" s="96"/>
      <c r="E29" s="96"/>
      <c r="F29" s="96"/>
      <c r="G29" s="96"/>
      <c r="H29" s="96"/>
      <c r="I29" s="75">
        <f>VLOOKUP(C29,Basisdata!$I$4:$J$21,2,FALSE)</f>
        <v>10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1.2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14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93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1.2000000000000119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0.80000000000000793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0.12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2CA6E210-D990-41FF-859F-8F800E73D1BB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B25D6293-6C0E-4031-80EC-7AF1821D0254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53981C29-AF99-48E5-A6DB-05BFC72AB74B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C98E9495-0110-4C73-B321-5BEE3C3D876B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C278D32C-8561-4AA0-847C-C76BC2D4605C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910D4E17-78CC-4028-A101-1870EDED3027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6EDCAC3F-D175-4177-B43B-23C26F79D679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D0967DE1-6D8B-4EE4-87F7-6B492D768731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9A8EED68-CA74-4EC6-9529-6CB1027C5AAB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8239B4CA-641F-4561-BC0C-03675CF98838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1AC804AB-E1DC-4597-88A2-191D4DD88BA9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1A85FE9C-F38E-4ABA-9FEE-AEF3CFCD3EB2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0DBEFEEC-D516-4EB5-833B-0626488F5CE7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74DC0C45-31F9-45ED-BF11-9BFB1A16F958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E59118BC-B0D1-47C6-B80F-1E713BD6C6D5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8E8EF6D0-FB78-41D9-9B25-D29D436E385B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tabColor rgb="FF00FF00"/>
  </sheetPr>
  <dimension ref="A1:M66"/>
  <sheetViews>
    <sheetView topLeftCell="A10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/>
      <c r="G5" s="122"/>
      <c r="H5" s="122" t="s">
        <v>639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933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831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913</v>
      </c>
      <c r="C9" s="117"/>
      <c r="D9" s="117"/>
      <c r="E9" s="118"/>
      <c r="F9" s="65" t="s">
        <v>146</v>
      </c>
      <c r="G9" s="67" t="s">
        <v>657</v>
      </c>
      <c r="H9" s="63" t="s">
        <v>29</v>
      </c>
      <c r="I9" s="68">
        <v>42996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841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910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911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72</v>
      </c>
      <c r="D18" s="96"/>
      <c r="E18" s="96"/>
      <c r="F18" s="96"/>
      <c r="G18" s="96"/>
      <c r="H18" s="111"/>
      <c r="I18" s="70">
        <f>VLOOKUP(C18,Basisdata!A13:B20,2,FALSE)</f>
        <v>0.5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1283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200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141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371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67</v>
      </c>
      <c r="D28" s="96"/>
      <c r="E28" s="96"/>
      <c r="F28" s="96"/>
      <c r="G28" s="96"/>
      <c r="H28" s="96"/>
      <c r="I28" s="75">
        <f>VLOOKUP(C28,Basisdata!$I$4:$J$21,2,FALSE)</f>
        <v>5</v>
      </c>
    </row>
    <row r="29" spans="1:13" ht="15.75" x14ac:dyDescent="0.25">
      <c r="A29" s="105" t="s">
        <v>10</v>
      </c>
      <c r="B29" s="105"/>
      <c r="C29" s="95" t="s">
        <v>60</v>
      </c>
      <c r="D29" s="96"/>
      <c r="E29" s="96"/>
      <c r="F29" s="96"/>
      <c r="G29" s="96"/>
      <c r="H29" s="96"/>
      <c r="I29" s="75">
        <f>VLOOKUP(C29,Basisdata!$I$4:$J$21,2,FALSE)</f>
        <v>10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14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93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1.00000000000001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0.66666666666667329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0.1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6CBAFC1A-2AF8-41A1-B9E3-E71C0C1B4218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AA6F38D1-3FBB-4D12-A30D-E672AA6D154B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CB16C29C-E699-4E16-A9C1-239EFD1DDBDB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15F1F59E-BDC3-455C-983E-E132B9118C9B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1A880C0F-5D2C-411E-8D61-5F4E74764EF4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F39A7AA0-9738-4FE5-8320-A919B4ABFEB8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3855E8A8-6D0D-489E-A4BF-551655C3C218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EFF47DF4-A7F7-4D17-B109-4FA5BC0F7406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4075CC45-188E-47E9-9487-674574BB967D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0C6FAD98-593D-441A-894D-3A338CDC8673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E3319F05-AFC1-4697-BF24-B5AFE5B5E9B7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3FD242EE-8774-4EF1-AE2C-E18B2C33EFE2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47D2825C-C736-4769-AAE4-C5494919F629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0D5A2618-421A-4159-B506-6DE902616ADA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ED4743CD-C86C-48DF-8347-8F047999C332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670A96C5-BAB0-47F6-A694-4750842E1FF8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tabColor rgb="FF00FF00"/>
  </sheetPr>
  <dimension ref="A1:M66"/>
  <sheetViews>
    <sheetView topLeftCell="A16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635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917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66" t="s">
        <v>708</v>
      </c>
      <c r="F8" s="118"/>
      <c r="G8" s="122"/>
      <c r="H8" s="122"/>
      <c r="I8" s="122"/>
    </row>
    <row r="9" spans="1:10" x14ac:dyDescent="0.25">
      <c r="A9" s="64" t="s">
        <v>27</v>
      </c>
      <c r="B9" s="116" t="s">
        <v>919</v>
      </c>
      <c r="C9" s="117"/>
      <c r="D9" s="117"/>
      <c r="E9" s="118"/>
      <c r="F9" s="65" t="s">
        <v>146</v>
      </c>
      <c r="G9" s="67">
        <v>15</v>
      </c>
      <c r="H9" s="63" t="s">
        <v>29</v>
      </c>
      <c r="I9" s="68">
        <v>43004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889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888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918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1</v>
      </c>
      <c r="D17" s="96"/>
      <c r="E17" s="96"/>
      <c r="F17" s="96"/>
      <c r="G17" s="96"/>
      <c r="H17" s="111"/>
      <c r="I17" s="70">
        <f>VLOOKUP(C17,Basisdata!$E$4:$F$8,2,FALSE)</f>
        <v>1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522</v>
      </c>
      <c r="D18" s="96"/>
      <c r="E18" s="96"/>
      <c r="F18" s="96"/>
      <c r="G18" s="96"/>
      <c r="H18" s="111"/>
      <c r="I18" s="70">
        <f>VLOOKUP(C18,Basisdata!A13:B20,2,FALSE)</f>
        <v>1.5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1284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150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475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495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371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141</v>
      </c>
      <c r="D29" s="96"/>
      <c r="E29" s="96"/>
      <c r="F29" s="96"/>
      <c r="G29" s="96"/>
      <c r="H29" s="96"/>
      <c r="I29" s="75">
        <f>VLOOKUP(C29,Basisdata!$I$4:$J$21,2,FALSE)</f>
        <v>2</v>
      </c>
    </row>
    <row r="30" spans="1:13" ht="15.75" x14ac:dyDescent="0.25">
      <c r="A30" s="105" t="s">
        <v>120</v>
      </c>
      <c r="B30" s="105"/>
      <c r="C30" s="95" t="s">
        <v>67</v>
      </c>
      <c r="D30" s="96"/>
      <c r="E30" s="96"/>
      <c r="F30" s="96"/>
      <c r="G30" s="96"/>
      <c r="H30" s="96"/>
      <c r="I30" s="75">
        <f>VLOOKUP(C30,Basisdata!$I$4:$J$21,2,FALSE)</f>
        <v>5</v>
      </c>
    </row>
    <row r="31" spans="1:13" ht="15.75" x14ac:dyDescent="0.25">
      <c r="A31" s="105" t="s">
        <v>121</v>
      </c>
      <c r="B31" s="105"/>
      <c r="C31" s="95" t="s">
        <v>60</v>
      </c>
      <c r="D31" s="96"/>
      <c r="E31" s="96"/>
      <c r="F31" s="96"/>
      <c r="G31" s="96"/>
      <c r="H31" s="96"/>
      <c r="I31" s="75">
        <f>VLOOKUP(C31,Basisdata!$I$4:$J$21,2,FALSE)</f>
        <v>10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0.1875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102</v>
      </c>
      <c r="D36" s="96"/>
      <c r="E36" s="96"/>
      <c r="F36" s="96"/>
      <c r="G36" s="96"/>
      <c r="H36" s="96"/>
      <c r="I36" s="77">
        <f>VLOOKUP(C36,Basisdata!$I$41:$J$46,2,FALSE)</f>
        <v>5</v>
      </c>
    </row>
    <row r="37" spans="1:10" ht="39.75" customHeight="1" x14ac:dyDescent="0.25">
      <c r="A37" s="94" t="s">
        <v>130</v>
      </c>
      <c r="B37" s="94"/>
      <c r="C37" s="95" t="s">
        <v>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95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500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503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 t="s">
        <v>891</v>
      </c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 t="s">
        <v>916</v>
      </c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0.9375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0.625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9.3749999999999997E-4</v>
      </c>
      <c r="J66" s="63">
        <f>+IF(I66&gt;400,10000,+IF(I66&gt;100,400,+IF(I66&gt;25,100,25)))</f>
        <v>25</v>
      </c>
    </row>
  </sheetData>
  <sheetProtection password="CF11" sheet="1" objects="1" scenarios="1"/>
  <mergeCells count="117">
    <mergeCell ref="B6:E6"/>
    <mergeCell ref="F6:G6"/>
    <mergeCell ref="H6:I6"/>
    <mergeCell ref="B7:E7"/>
    <mergeCell ref="F7:G7"/>
    <mergeCell ref="H7:I7"/>
    <mergeCell ref="A1:I1"/>
    <mergeCell ref="A2:I2"/>
    <mergeCell ref="A3:I3"/>
    <mergeCell ref="B4:E4"/>
    <mergeCell ref="F4:I4"/>
    <mergeCell ref="C5:E5"/>
    <mergeCell ref="F5:G5"/>
    <mergeCell ref="H5:I5"/>
    <mergeCell ref="A15:I15"/>
    <mergeCell ref="A16:B16"/>
    <mergeCell ref="C16:H16"/>
    <mergeCell ref="A17:B17"/>
    <mergeCell ref="C17:H17"/>
    <mergeCell ref="A18:B18"/>
    <mergeCell ref="C18:H18"/>
    <mergeCell ref="F8:G8"/>
    <mergeCell ref="H8:I8"/>
    <mergeCell ref="B9:E9"/>
    <mergeCell ref="A10:B10"/>
    <mergeCell ref="C10:I10"/>
    <mergeCell ref="A11:B14"/>
    <mergeCell ref="C11:I11"/>
    <mergeCell ref="C12:I12"/>
    <mergeCell ref="C13:I13"/>
    <mergeCell ref="C14:I14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5B47BF51-13E8-435B-B97F-F98ABABC45DA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10AE1BFD-6385-490A-8E81-C635C02A3DE5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94156C21-E8EB-4F67-95F7-46BA3CC3F678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D0622C68-178A-48C9-A290-7E5B8534B619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FCFA1817-5DBE-46E9-8F3D-BF6B59D1550F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390A7A37-6B16-4378-96D8-7D7B1571EF00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D4222783-1FEB-4680-B128-7B0289D5757E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367AE0B8-E4E0-4F40-994D-43A85D49CEC1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94726430-E624-4ECC-9928-C0AF5BF227DB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4F3E364D-C74D-4206-B066-C7ECE4034E8A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F5A68698-D92F-46BA-858D-FEEF4004BAFF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ACF00A10-844F-4947-AAB6-A6B63D0B2C43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F0EBF41A-F0E9-4B6D-8919-E004D211A7F6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2C6302F5-C025-4BB8-B553-121D6F3773F7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19FE309D-7256-4ABB-B91F-D0C44E4B3CF8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80553018-2DDC-42D5-A77B-8B58FF64D1A3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tabColor rgb="FF00FF00"/>
  </sheetPr>
  <dimension ref="A1:M66"/>
  <sheetViews>
    <sheetView topLeftCell="A10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/>
      <c r="G5" s="122"/>
      <c r="H5" s="122" t="s">
        <v>639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917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920</v>
      </c>
      <c r="C9" s="117"/>
      <c r="D9" s="117"/>
      <c r="E9" s="118"/>
      <c r="F9" s="65" t="s">
        <v>146</v>
      </c>
      <c r="G9" s="67" t="s">
        <v>657</v>
      </c>
      <c r="H9" s="63" t="s">
        <v>29</v>
      </c>
      <c r="I9" s="68">
        <v>42996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841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924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923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49</v>
      </c>
      <c r="D16" s="96"/>
      <c r="E16" s="96"/>
      <c r="F16" s="96"/>
      <c r="G16" s="96"/>
      <c r="H16" s="111"/>
      <c r="I16" s="70">
        <f>VLOOKUP(C16,Basisdata!$A$4:$B$8,2,FALSE)</f>
        <v>15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76</v>
      </c>
      <c r="D18" s="96"/>
      <c r="E18" s="96"/>
      <c r="F18" s="96"/>
      <c r="G18" s="96"/>
      <c r="H18" s="111"/>
      <c r="I18" s="70">
        <f>VLOOKUP(C18,Basisdata!A13:B20,2,FALSE)</f>
        <v>4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1284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240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141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371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67</v>
      </c>
      <c r="D28" s="96"/>
      <c r="E28" s="96"/>
      <c r="F28" s="96"/>
      <c r="G28" s="96"/>
      <c r="H28" s="96"/>
      <c r="I28" s="75">
        <f>VLOOKUP(C28,Basisdata!$I$4:$J$21,2,FALSE)</f>
        <v>5</v>
      </c>
    </row>
    <row r="29" spans="1:13" ht="15.75" x14ac:dyDescent="0.25">
      <c r="A29" s="105" t="s">
        <v>10</v>
      </c>
      <c r="B29" s="105"/>
      <c r="C29" s="95" t="s">
        <v>60</v>
      </c>
      <c r="D29" s="96"/>
      <c r="E29" s="96"/>
      <c r="F29" s="96"/>
      <c r="G29" s="96"/>
      <c r="H29" s="96"/>
      <c r="I29" s="75">
        <f>VLOOKUP(C29,Basisdata!$I$4:$J$21,2,FALSE)</f>
        <v>10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1.2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14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93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 t="s">
        <v>921</v>
      </c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1.2000000000000119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0.80000000000000793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0.12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866A72AE-1C44-4AD1-B399-E0E575EFA103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06428A02-E690-4C5B-B02A-1AB2C6396A58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B67D4DC4-88DD-4891-AE9F-65DA1C5D51B1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61FEC6C2-28EB-4B8D-9E92-351B0316D682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25F0580D-F9D7-416F-8CF6-615688A01393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B8BE929A-5BC3-4B4F-BDB6-20791F310F97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AD97C0C6-7B64-4FE0-BD96-F2833A56C529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804A37C9-7F0F-481C-8EAF-302C3755AFC1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F3789445-744D-4B1A-A099-948159F7DC63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52C00E57-C65B-4D74-9592-ACD1B4930C12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5359E6FA-4191-4D30-9B49-1692AB459CAC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98054910-0C33-43C1-A865-7777603C0589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DC069574-556D-48EC-8606-B302053FC3CE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087BD024-1922-4496-A632-CA9D6EB7A498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32EB6E57-BBEF-4B42-843F-313E653B7047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C52974C6-971E-45FE-9008-78441394E090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>
    <tabColor rgb="FF00FF00"/>
  </sheetPr>
  <dimension ref="A1:M66"/>
  <sheetViews>
    <sheetView topLeftCell="A13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/>
      <c r="G5" s="122"/>
      <c r="H5" s="122" t="s">
        <v>639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917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922</v>
      </c>
      <c r="C9" s="117"/>
      <c r="D9" s="117"/>
      <c r="E9" s="118"/>
      <c r="F9" s="65" t="s">
        <v>146</v>
      </c>
      <c r="G9" s="67" t="s">
        <v>657</v>
      </c>
      <c r="H9" s="63" t="s">
        <v>29</v>
      </c>
      <c r="I9" s="68">
        <v>42996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841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925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923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72</v>
      </c>
      <c r="D18" s="96"/>
      <c r="E18" s="96"/>
      <c r="F18" s="96"/>
      <c r="G18" s="96"/>
      <c r="H18" s="111"/>
      <c r="I18" s="70">
        <f>VLOOKUP(C18,Basisdata!A13:B20,2,FALSE)</f>
        <v>0.5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1284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200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141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371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67</v>
      </c>
      <c r="D28" s="96"/>
      <c r="E28" s="96"/>
      <c r="F28" s="96"/>
      <c r="G28" s="96"/>
      <c r="H28" s="96"/>
      <c r="I28" s="75">
        <f>VLOOKUP(C28,Basisdata!$I$4:$J$21,2,FALSE)</f>
        <v>5</v>
      </c>
    </row>
    <row r="29" spans="1:13" ht="15.75" x14ac:dyDescent="0.25">
      <c r="A29" s="105" t="s">
        <v>10</v>
      </c>
      <c r="B29" s="105"/>
      <c r="C29" s="95" t="s">
        <v>60</v>
      </c>
      <c r="D29" s="96"/>
      <c r="E29" s="96"/>
      <c r="F29" s="96"/>
      <c r="G29" s="96"/>
      <c r="H29" s="96"/>
      <c r="I29" s="75">
        <f>VLOOKUP(C29,Basisdata!$I$4:$J$21,2,FALSE)</f>
        <v>10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14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93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1.00000000000001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0.66666666666667329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0.1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8AFC1724-0A3E-4D96-BD7D-67966E90C877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3D20CC38-946B-406C-8DD4-CCD7055CAD5B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88CDD9AF-0322-4ACA-B7D9-0B3E2F805393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8A05DC26-89B2-4A48-AE33-5F81CD724488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960B6FC6-DE0F-4857-92F6-1067CC77F482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4B373A6C-248E-4477-AF51-D3A70D24B031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F1726411-489B-443F-8736-809758687823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9BE235ED-C231-476E-8EB7-6F5655C5861C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E9494C9A-C3F7-4C55-9B5D-3AA60E87592C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F576F34F-868E-412A-A3F3-A09F2263141D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EF342D90-DC41-44E5-8360-F945215DE399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D97C3B06-EAEB-4F59-BC1D-0807A459A953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C00539D4-C623-48F8-99D2-FE7C6A6B0AE2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4A642D31-8374-4100-A712-EC237893BEC2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E784B2AB-D07A-4918-8D3B-19B585CB53ED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97047F73-ED15-48F5-893E-54383D79841C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>
    <tabColor rgb="FF00FF00"/>
  </sheetPr>
  <dimension ref="A1:M66"/>
  <sheetViews>
    <sheetView topLeftCell="A7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635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917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66" t="s">
        <v>893</v>
      </c>
      <c r="F8" s="118"/>
      <c r="G8" s="122"/>
      <c r="H8" s="122"/>
      <c r="I8" s="122"/>
    </row>
    <row r="9" spans="1:10" x14ac:dyDescent="0.25">
      <c r="A9" s="64" t="s">
        <v>27</v>
      </c>
      <c r="B9" s="116" t="s">
        <v>926</v>
      </c>
      <c r="C9" s="117"/>
      <c r="D9" s="117"/>
      <c r="E9" s="118"/>
      <c r="F9" s="65" t="s">
        <v>146</v>
      </c>
      <c r="G9" s="67">
        <v>15</v>
      </c>
      <c r="H9" s="63" t="s">
        <v>29</v>
      </c>
      <c r="I9" s="68">
        <v>43004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889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888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918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1</v>
      </c>
      <c r="D17" s="96"/>
      <c r="E17" s="96"/>
      <c r="F17" s="96"/>
      <c r="G17" s="96"/>
      <c r="H17" s="111"/>
      <c r="I17" s="70">
        <f>VLOOKUP(C17,Basisdata!$E$4:$F$8,2,FALSE)</f>
        <v>1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522</v>
      </c>
      <c r="D18" s="96"/>
      <c r="E18" s="96"/>
      <c r="F18" s="96"/>
      <c r="G18" s="96"/>
      <c r="H18" s="111"/>
      <c r="I18" s="70">
        <f>VLOOKUP(C18,Basisdata!A13:B20,2,FALSE)</f>
        <v>1.5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03"/>
      <c r="D20" s="103"/>
      <c r="E20" s="103"/>
      <c r="F20" s="103"/>
      <c r="G20" s="103"/>
      <c r="H20" s="104"/>
      <c r="I20" s="69">
        <v>1</v>
      </c>
    </row>
    <row r="21" spans="1:13" ht="15.75" x14ac:dyDescent="0.25">
      <c r="A21" s="98"/>
      <c r="B21" s="99"/>
      <c r="C21" s="103" t="s">
        <v>1284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150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475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495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371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141</v>
      </c>
      <c r="D29" s="96"/>
      <c r="E29" s="96"/>
      <c r="F29" s="96"/>
      <c r="G29" s="96"/>
      <c r="H29" s="96"/>
      <c r="I29" s="75">
        <f>VLOOKUP(C29,Basisdata!$I$4:$J$21,2,FALSE)</f>
        <v>2</v>
      </c>
    </row>
    <row r="30" spans="1:13" ht="15.75" x14ac:dyDescent="0.25">
      <c r="A30" s="105" t="s">
        <v>120</v>
      </c>
      <c r="B30" s="105"/>
      <c r="C30" s="95" t="s">
        <v>67</v>
      </c>
      <c r="D30" s="96"/>
      <c r="E30" s="96"/>
      <c r="F30" s="96"/>
      <c r="G30" s="96"/>
      <c r="H30" s="96"/>
      <c r="I30" s="75">
        <f>VLOOKUP(C30,Basisdata!$I$4:$J$21,2,FALSE)</f>
        <v>5</v>
      </c>
    </row>
    <row r="31" spans="1:13" ht="15.75" x14ac:dyDescent="0.25">
      <c r="A31" s="105" t="s">
        <v>121</v>
      </c>
      <c r="B31" s="105"/>
      <c r="C31" s="95" t="s">
        <v>60</v>
      </c>
      <c r="D31" s="96"/>
      <c r="E31" s="96"/>
      <c r="F31" s="96"/>
      <c r="G31" s="96"/>
      <c r="H31" s="96"/>
      <c r="I31" s="75">
        <f>VLOOKUP(C31,Basisdata!$I$4:$J$21,2,FALSE)</f>
        <v>10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0.1875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102</v>
      </c>
      <c r="D36" s="96"/>
      <c r="E36" s="96"/>
      <c r="F36" s="96"/>
      <c r="G36" s="96"/>
      <c r="H36" s="96"/>
      <c r="I36" s="77">
        <f>VLOOKUP(C36,Basisdata!$I$41:$J$46,2,FALSE)</f>
        <v>5</v>
      </c>
    </row>
    <row r="37" spans="1:10" ht="39.75" customHeight="1" x14ac:dyDescent="0.25">
      <c r="A37" s="94" t="s">
        <v>130</v>
      </c>
      <c r="B37" s="94"/>
      <c r="C37" s="95" t="s">
        <v>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95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500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503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 t="s">
        <v>891</v>
      </c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 t="s">
        <v>916</v>
      </c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0.9375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0.625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9.3749999999999997E-4</v>
      </c>
      <c r="J66" s="63">
        <f>+IF(I66&gt;400,10000,+IF(I66&gt;100,400,+IF(I66&gt;25,100,25)))</f>
        <v>25</v>
      </c>
    </row>
  </sheetData>
  <sheetProtection password="CF11" sheet="1" objects="1" scenarios="1"/>
  <mergeCells count="117">
    <mergeCell ref="B6:E6"/>
    <mergeCell ref="F6:G6"/>
    <mergeCell ref="H6:I6"/>
    <mergeCell ref="B7:E7"/>
    <mergeCell ref="F7:G7"/>
    <mergeCell ref="H7:I7"/>
    <mergeCell ref="A1:I1"/>
    <mergeCell ref="A2:I2"/>
    <mergeCell ref="A3:I3"/>
    <mergeCell ref="B4:E4"/>
    <mergeCell ref="F4:I4"/>
    <mergeCell ref="C5:E5"/>
    <mergeCell ref="F5:G5"/>
    <mergeCell ref="H5:I5"/>
    <mergeCell ref="A15:I15"/>
    <mergeCell ref="A16:B16"/>
    <mergeCell ref="C16:H16"/>
    <mergeCell ref="A17:B17"/>
    <mergeCell ref="C17:H17"/>
    <mergeCell ref="A18:B18"/>
    <mergeCell ref="C18:H18"/>
    <mergeCell ref="F8:G8"/>
    <mergeCell ref="H8:I8"/>
    <mergeCell ref="B9:E9"/>
    <mergeCell ref="A10:B10"/>
    <mergeCell ref="C10:I10"/>
    <mergeCell ref="A11:B14"/>
    <mergeCell ref="C11:I11"/>
    <mergeCell ref="C12:I12"/>
    <mergeCell ref="C13:I13"/>
    <mergeCell ref="C14:I14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17C9D4DF-BA3F-429C-ADE5-21004799B0D7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5B796925-F5D5-4A44-81EC-CB4527FBFA36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70A1897B-A96F-4562-BE7D-10FA3A5E4262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7F909443-7F87-4688-903F-3AA8DF051151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44BA1F3C-C561-4A6A-B538-344E2948875C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FED00357-5C8A-40CA-A37C-F977AE43D79F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D365D28E-2161-47BD-BE46-1720D227F6A1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4B2A6097-727C-47B2-8214-D4D018E61D29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B8EAACD0-2944-417A-87E7-5CCC4380A533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99AEEB70-F1E4-436D-966A-BDFF3F52FC90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86FD6E2E-A946-4EDB-8DDC-F3340975C837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33556071-E917-4CE3-88C5-A8873AE177F9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5CB9CC6F-FD6F-4795-9F8B-7D542DC65B8D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0401770B-486E-4017-861B-A6F908CD58B1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60130D52-1D6B-4171-B58B-9700902A5622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FF3F1D6D-D513-422B-9080-2ABB1B36AF0B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>
    <tabColor rgb="FF00FF00"/>
  </sheetPr>
  <dimension ref="A1:M66"/>
  <sheetViews>
    <sheetView topLeftCell="A16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635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917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66" t="s">
        <v>934</v>
      </c>
      <c r="F8" s="118"/>
      <c r="G8" s="122"/>
      <c r="H8" s="122"/>
      <c r="I8" s="122"/>
    </row>
    <row r="9" spans="1:10" x14ac:dyDescent="0.25">
      <c r="A9" s="64" t="s">
        <v>27</v>
      </c>
      <c r="B9" s="116" t="s">
        <v>926</v>
      </c>
      <c r="C9" s="117"/>
      <c r="D9" s="117"/>
      <c r="E9" s="118"/>
      <c r="F9" s="65" t="s">
        <v>146</v>
      </c>
      <c r="G9" s="67">
        <v>0</v>
      </c>
      <c r="H9" s="63" t="s">
        <v>29</v>
      </c>
      <c r="I9" s="68">
        <v>43004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935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888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918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56</v>
      </c>
      <c r="D16" s="96"/>
      <c r="E16" s="96"/>
      <c r="F16" s="96"/>
      <c r="G16" s="96"/>
      <c r="H16" s="111"/>
      <c r="I16" s="70">
        <f>VLOOKUP(C16,Basisdata!$A$4:$B$8,2,FALSE)</f>
        <v>50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1</v>
      </c>
      <c r="D17" s="96"/>
      <c r="E17" s="96"/>
      <c r="F17" s="96"/>
      <c r="G17" s="96"/>
      <c r="H17" s="111"/>
      <c r="I17" s="70">
        <f>VLOOKUP(C17,Basisdata!$E$4:$F$8,2,FALSE)</f>
        <v>1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2</v>
      </c>
      <c r="D18" s="96"/>
      <c r="E18" s="96"/>
      <c r="F18" s="96"/>
      <c r="G18" s="96"/>
      <c r="H18" s="111"/>
      <c r="I18" s="70">
        <f>VLOOKUP(C18,Basisdata!A13:B20,2,FALSE)</f>
        <v>1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03"/>
      <c r="D20" s="103"/>
      <c r="E20" s="103"/>
      <c r="F20" s="103"/>
      <c r="G20" s="103"/>
      <c r="H20" s="104"/>
      <c r="I20" s="69">
        <v>1</v>
      </c>
    </row>
    <row r="21" spans="1:13" ht="15.75" x14ac:dyDescent="0.25">
      <c r="A21" s="98"/>
      <c r="B21" s="99"/>
      <c r="C21" s="103" t="s">
        <v>1284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verhoogd brandrisico, maatregelen nodig</v>
      </c>
      <c r="D23" s="93"/>
      <c r="E23" s="93"/>
      <c r="F23" s="93"/>
      <c r="G23" s="93"/>
      <c r="H23" s="110"/>
      <c r="I23" s="73">
        <f>+I16*I17*I18*I19*(I20*I21*I22)</f>
        <v>50</v>
      </c>
      <c r="J23" s="63">
        <f>+IF(I23&gt;400,10000,+IF(I23&gt;100,400,+IF(I23&gt;25,100,25)))</f>
        <v>100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475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495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371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141</v>
      </c>
      <c r="D29" s="96"/>
      <c r="E29" s="96"/>
      <c r="F29" s="96"/>
      <c r="G29" s="96"/>
      <c r="H29" s="96"/>
      <c r="I29" s="75">
        <f>VLOOKUP(C29,Basisdata!$I$4:$J$21,2,FALSE)</f>
        <v>2</v>
      </c>
    </row>
    <row r="30" spans="1:13" ht="15.75" x14ac:dyDescent="0.25">
      <c r="A30" s="105" t="s">
        <v>120</v>
      </c>
      <c r="B30" s="105"/>
      <c r="C30" s="95" t="s">
        <v>67</v>
      </c>
      <c r="D30" s="96"/>
      <c r="E30" s="96"/>
      <c r="F30" s="96"/>
      <c r="G30" s="96"/>
      <c r="H30" s="96"/>
      <c r="I30" s="75">
        <f>VLOOKUP(C30,Basisdata!$I$4:$J$21,2,FALSE)</f>
        <v>5</v>
      </c>
    </row>
    <row r="31" spans="1:13" ht="15.75" x14ac:dyDescent="0.25">
      <c r="A31" s="105" t="s">
        <v>121</v>
      </c>
      <c r="B31" s="105"/>
      <c r="C31" s="95" t="s">
        <v>60</v>
      </c>
      <c r="D31" s="96"/>
      <c r="E31" s="96"/>
      <c r="F31" s="96"/>
      <c r="G31" s="96"/>
      <c r="H31" s="96"/>
      <c r="I31" s="75">
        <f>VLOOKUP(C31,Basisdata!$I$4:$J$21,2,FALSE)</f>
        <v>10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6.25E-2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102</v>
      </c>
      <c r="D36" s="96"/>
      <c r="E36" s="96"/>
      <c r="F36" s="96"/>
      <c r="G36" s="96"/>
      <c r="H36" s="96"/>
      <c r="I36" s="77">
        <f>VLOOKUP(C36,Basisdata!$I$41:$J$46,2,FALSE)</f>
        <v>5</v>
      </c>
    </row>
    <row r="37" spans="1:10" ht="39.75" customHeight="1" x14ac:dyDescent="0.25">
      <c r="A37" s="94" t="s">
        <v>130</v>
      </c>
      <c r="B37" s="94"/>
      <c r="C37" s="95" t="s">
        <v>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95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500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503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 t="s">
        <v>891</v>
      </c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 t="s">
        <v>916</v>
      </c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0.3125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0.20833333333333334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3.1250000000000001E-4</v>
      </c>
      <c r="J66" s="63">
        <f>+IF(I66&gt;400,10000,+IF(I66&gt;100,400,+IF(I66&gt;25,100,25)))</f>
        <v>25</v>
      </c>
    </row>
  </sheetData>
  <sheetProtection password="CF11" sheet="1" objects="1" scenarios="1"/>
  <mergeCells count="117">
    <mergeCell ref="B6:E6"/>
    <mergeCell ref="F6:G6"/>
    <mergeCell ref="H6:I6"/>
    <mergeCell ref="B7:E7"/>
    <mergeCell ref="F7:G7"/>
    <mergeCell ref="H7:I7"/>
    <mergeCell ref="A1:I1"/>
    <mergeCell ref="A2:I2"/>
    <mergeCell ref="A3:I3"/>
    <mergeCell ref="B4:E4"/>
    <mergeCell ref="F4:I4"/>
    <mergeCell ref="C5:E5"/>
    <mergeCell ref="F5:G5"/>
    <mergeCell ref="H5:I5"/>
    <mergeCell ref="A15:I15"/>
    <mergeCell ref="A16:B16"/>
    <mergeCell ref="C16:H16"/>
    <mergeCell ref="A17:B17"/>
    <mergeCell ref="C17:H17"/>
    <mergeCell ref="A18:B18"/>
    <mergeCell ref="C18:H18"/>
    <mergeCell ref="F8:G8"/>
    <mergeCell ref="H8:I8"/>
    <mergeCell ref="B9:E9"/>
    <mergeCell ref="A10:B10"/>
    <mergeCell ref="C10:I10"/>
    <mergeCell ref="A11:B14"/>
    <mergeCell ref="C11:I11"/>
    <mergeCell ref="C12:I12"/>
    <mergeCell ref="C13:I13"/>
    <mergeCell ref="C14:I14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E33C9D13-648F-4E48-8ABB-AC04520FB628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B2FDE358-D697-41A6-826F-F2BB4A211681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2BB5B17B-61A1-44AC-8EC6-3322B0CD7677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2C311726-57C3-4B09-A271-005E8F1D5FF7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17833B4F-3479-4FB3-A76C-A1703A851C8B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71D550D0-D76C-4B01-AECB-FBA8A8C0288E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9DD3379F-D1A7-4B08-A784-DAA347C3698F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FDBBA8D9-0962-4742-8DBF-9A0E4BC5932D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44977356-B1E5-47D5-A886-873D7B7222E7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A312A467-5028-4974-9C74-A615B6AC46F7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0609CBFE-F01D-4448-9A4B-6903E55DDD11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60E85240-1857-4258-95B8-6A7794590C0C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F3EB0EE7-6028-4A69-906D-264622DF7DF7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E4FE617C-C880-4798-92FD-2501DF03F8B6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8672BBDB-5E6B-4993-8C29-9339A32302E5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8E882641-3586-4392-85C0-B07DE32438BB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>
    <tabColor rgb="FF00FF00"/>
  </sheetPr>
  <dimension ref="A1:M66"/>
  <sheetViews>
    <sheetView topLeftCell="A10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/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628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1052</v>
      </c>
      <c r="C9" s="117"/>
      <c r="D9" s="117"/>
      <c r="E9" s="118"/>
      <c r="F9" s="65" t="s">
        <v>146</v>
      </c>
      <c r="G9" s="67" t="s">
        <v>652</v>
      </c>
      <c r="H9" s="63" t="s">
        <v>29</v>
      </c>
      <c r="I9" s="68">
        <v>43012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889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888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1053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1</v>
      </c>
      <c r="D17" s="96"/>
      <c r="E17" s="96"/>
      <c r="F17" s="96"/>
      <c r="G17" s="96"/>
      <c r="H17" s="111"/>
      <c r="I17" s="70">
        <f>VLOOKUP(C17,Basisdata!$E$4:$F$8,2,FALSE)</f>
        <v>1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2</v>
      </c>
      <c r="D18" s="96"/>
      <c r="E18" s="96"/>
      <c r="F18" s="96"/>
      <c r="G18" s="96"/>
      <c r="H18" s="111"/>
      <c r="I18" s="70">
        <f>VLOOKUP(C18,Basisdata!A13:B20,2,FALSE)</f>
        <v>1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1285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verhoogd brandrisico, maatregelen nodig</v>
      </c>
      <c r="D23" s="93"/>
      <c r="E23" s="93"/>
      <c r="F23" s="93"/>
      <c r="G23" s="93"/>
      <c r="H23" s="110"/>
      <c r="I23" s="73">
        <f>+I16*I17*I18*I19*(I20*I21*I22)</f>
        <v>100</v>
      </c>
      <c r="J23" s="63">
        <f>+IF(I23&gt;400,10000,+IF(I23&gt;100,400,+IF(I23&gt;25,100,25)))</f>
        <v>100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475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67</v>
      </c>
      <c r="D28" s="96"/>
      <c r="E28" s="96"/>
      <c r="F28" s="96"/>
      <c r="G28" s="96"/>
      <c r="H28" s="96"/>
      <c r="I28" s="75">
        <f>VLOOKUP(C28,Basisdata!$I$4:$J$21,2,FALSE)</f>
        <v>5</v>
      </c>
    </row>
    <row r="29" spans="1:13" ht="15.75" x14ac:dyDescent="0.25">
      <c r="A29" s="105" t="s">
        <v>10</v>
      </c>
      <c r="B29" s="105"/>
      <c r="C29" s="95" t="s">
        <v>60</v>
      </c>
      <c r="D29" s="96"/>
      <c r="E29" s="96"/>
      <c r="F29" s="96"/>
      <c r="G29" s="96"/>
      <c r="H29" s="96"/>
      <c r="I29" s="75">
        <f>VLOOKUP(C29,Basisdata!$I$4:$J$21,2,FALSE)</f>
        <v>10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0.5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102</v>
      </c>
      <c r="D36" s="96"/>
      <c r="E36" s="96"/>
      <c r="F36" s="96"/>
      <c r="G36" s="96"/>
      <c r="H36" s="96"/>
      <c r="I36" s="77">
        <f>VLOOKUP(C36,Basisdata!$I$41:$J$46,2,FALSE)</f>
        <v>5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95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2.5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1.6666666666666667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2.5000000000000001E-2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BBB8C8DF-68C2-481D-85A0-C50E5F291E06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400D6BE3-D96F-40A5-AB38-4ABCA48A80FD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2D8DD9AC-1FA5-4AF6-9E8C-A56F0D621BF8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8996152F-25D3-402E-A52D-4F09C229DA00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EA55A8A2-9D34-4FA7-886C-1F31DFC82BD5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C0B7512E-598A-40E4-A360-C7F143EF6DF5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8A40ED09-AED7-40D4-85D7-C6D0E6C54B76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0E7EE107-5CCB-4C85-BB83-47346C2801C8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A5C11DEB-B32E-45AC-8B19-549C28A270B8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ED53425A-FB0E-41F4-A698-D993B62AAC0D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AD68E649-3B7D-48A1-885F-439B56A0CFD8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513FF830-C191-4F11-B7A0-7E007CAF0ADF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E18998A1-FAAA-4E6D-8DE5-5F202E767B8A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1F5F2A8D-C29C-4A49-A567-419C521166D7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667816D2-9BED-45B1-BB14-FD4528608575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7EE0A431-6B93-46B4-B0AC-175C27BA093D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00FF00"/>
  </sheetPr>
  <dimension ref="A1:M66"/>
  <sheetViews>
    <sheetView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601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606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>
        <v>1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/>
      <c r="C9" s="117"/>
      <c r="D9" s="117"/>
      <c r="E9" s="118"/>
      <c r="F9" s="65" t="s">
        <v>146</v>
      </c>
      <c r="G9" s="67" t="s">
        <v>669</v>
      </c>
      <c r="H9" s="63" t="s">
        <v>29</v>
      </c>
      <c r="I9" s="68">
        <v>42941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674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/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/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44</v>
      </c>
      <c r="D16" s="96"/>
      <c r="E16" s="96"/>
      <c r="F16" s="96"/>
      <c r="G16" s="96"/>
      <c r="H16" s="111"/>
      <c r="I16" s="70">
        <f>VLOOKUP(C16,Basisdata!$A$4:$B$8,2,FALSE)</f>
        <v>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1</v>
      </c>
      <c r="D17" s="96"/>
      <c r="E17" s="96"/>
      <c r="F17" s="96"/>
      <c r="G17" s="96"/>
      <c r="H17" s="111"/>
      <c r="I17" s="70">
        <f>VLOOKUP(C17,Basisdata!$E$4:$F$8,2,FALSE)</f>
        <v>1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72</v>
      </c>
      <c r="D18" s="96"/>
      <c r="E18" s="96"/>
      <c r="F18" s="96"/>
      <c r="G18" s="96"/>
      <c r="H18" s="111"/>
      <c r="I18" s="70">
        <f>VLOOKUP(C18,Basisdata!A13:B20,2,FALSE)</f>
        <v>0.5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/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normaal brandrisico, basisbeveiliging</v>
      </c>
      <c r="D23" s="93"/>
      <c r="E23" s="93"/>
      <c r="F23" s="93"/>
      <c r="G23" s="93"/>
      <c r="H23" s="110"/>
      <c r="I23" s="73">
        <f>+I16*I17*I18*I19*(I20*I21*I22)</f>
        <v>2.5</v>
      </c>
      <c r="J23" s="63">
        <f>+IF(I23&gt;400,10000,+IF(I23&gt;100,400,+IF(I23&gt;25,100,25)))</f>
        <v>25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67</v>
      </c>
      <c r="D26" s="96"/>
      <c r="E26" s="96"/>
      <c r="F26" s="96"/>
      <c r="G26" s="96"/>
      <c r="H26" s="96"/>
      <c r="I26" s="75">
        <f>VLOOKUP(C26,Basisdata!$I$4:$J$21,2,FALSE)</f>
        <v>5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8</v>
      </c>
      <c r="D28" s="96"/>
      <c r="E28" s="96"/>
      <c r="F28" s="96"/>
      <c r="G28" s="96"/>
      <c r="H28" s="96"/>
      <c r="I28" s="75">
        <f>VLOOKUP(C28,Basisdata!$I$4:$J$21,2,FALSE)</f>
        <v>1</v>
      </c>
    </row>
    <row r="29" spans="1:13" ht="15.75" x14ac:dyDescent="0.25">
      <c r="A29" s="105" t="s">
        <v>10</v>
      </c>
      <c r="B29" s="105"/>
      <c r="C29" s="95" t="s">
        <v>8</v>
      </c>
      <c r="D29" s="96"/>
      <c r="E29" s="96"/>
      <c r="F29" s="96"/>
      <c r="G29" s="96"/>
      <c r="H29" s="96"/>
      <c r="I29" s="75">
        <f>VLOOKUP(C29,Basisdata!$I$4:$J$21,2,FALSE)</f>
        <v>1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0.25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497</v>
      </c>
      <c r="D36" s="96"/>
      <c r="E36" s="96"/>
      <c r="F36" s="96"/>
      <c r="G36" s="96"/>
      <c r="H36" s="96"/>
      <c r="I36" s="77">
        <f>VLOOKUP(C36,Basisdata!$I$41:$J$46,2,FALSE)</f>
        <v>0.1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87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96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2.5000000000000001E-2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489</v>
      </c>
      <c r="D50" s="96"/>
      <c r="E50" s="96"/>
      <c r="F50" s="96"/>
      <c r="G50" s="96"/>
      <c r="H50" s="96"/>
      <c r="I50" s="75">
        <f>VLOOKUP(C50,Basisdata!$I$59:$J$69,2,FALSE)</f>
        <v>1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2.5000000000000001E-2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2.5000000000000001E-3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B94DEE53-0581-40EF-8733-2F91B3F4E82F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359618C9-D51A-4AE0-B81A-D851DBEE1F5A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C484D59A-AE93-4F8F-9A14-FDD1299AD688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9145E184-BE03-4BB9-BE01-B5722988F80C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32DDC2DC-7BB4-4647-81E3-A5347FCB6EE4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C3FFA460-3CFA-432B-AA01-687ECD5C90EF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527BB073-877A-4409-B3AD-2FC4989B03E5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5011982E-B042-49EF-ACAF-C3FBF7388B91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3FFDD6D5-69E7-4737-9AC2-E5410203C9E1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89097A67-9A5F-4F9F-B491-A56BEA850A20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8CE993D4-E0B3-453C-A322-30DBC772C268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675AD212-4A8D-4EF5-ADAC-2AFDFAC9E5E9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A6422382-DB94-4A26-8EEB-EB4CDDB28D3A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65E6A183-9618-434A-AB53-B1BDC3243115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4257EB18-B72E-4B9A-AE4D-C632506622EC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B07294B9-86A6-47F4-ABD3-202167836ABC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6"/>
  <sheetViews>
    <sheetView topLeftCell="A13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/>
      <c r="G5" s="122"/>
      <c r="H5" s="122" t="s">
        <v>639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1150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1154</v>
      </c>
      <c r="C9" s="117"/>
      <c r="D9" s="117"/>
      <c r="E9" s="118"/>
      <c r="F9" s="65" t="s">
        <v>146</v>
      </c>
      <c r="G9" s="67" t="s">
        <v>657</v>
      </c>
      <c r="H9" s="63" t="s">
        <v>29</v>
      </c>
      <c r="I9" s="68">
        <v>42996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841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1151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1152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49</v>
      </c>
      <c r="D16" s="96"/>
      <c r="E16" s="96"/>
      <c r="F16" s="96"/>
      <c r="G16" s="96"/>
      <c r="H16" s="111"/>
      <c r="I16" s="70">
        <f>VLOOKUP(C16,Basisdata!$A$4:$B$8,2,FALSE)</f>
        <v>15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76</v>
      </c>
      <c r="D18" s="96"/>
      <c r="E18" s="96"/>
      <c r="F18" s="96"/>
      <c r="G18" s="96"/>
      <c r="H18" s="111"/>
      <c r="I18" s="70">
        <f>VLOOKUP(C18,Basisdata!A13:B20,2,FALSE)</f>
        <v>4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1285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240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141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371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67</v>
      </c>
      <c r="D28" s="96"/>
      <c r="E28" s="96"/>
      <c r="F28" s="96"/>
      <c r="G28" s="96"/>
      <c r="H28" s="96"/>
      <c r="I28" s="75">
        <f>VLOOKUP(C28,Basisdata!$I$4:$J$21,2,FALSE)</f>
        <v>5</v>
      </c>
    </row>
    <row r="29" spans="1:13" ht="15.75" x14ac:dyDescent="0.25">
      <c r="A29" s="105" t="s">
        <v>10</v>
      </c>
      <c r="B29" s="105"/>
      <c r="C29" s="95" t="s">
        <v>60</v>
      </c>
      <c r="D29" s="96"/>
      <c r="E29" s="96"/>
      <c r="F29" s="96"/>
      <c r="G29" s="96"/>
      <c r="H29" s="96"/>
      <c r="I29" s="75">
        <f>VLOOKUP(C29,Basisdata!$I$4:$J$21,2,FALSE)</f>
        <v>10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1.2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14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93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1.2000000000000119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0.80000000000000793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0.12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4A499EFA-0F18-4700-B886-16AD616697B0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653141EE-C19E-43BC-B957-2026C00A9C4D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AE0B5332-7BD4-46C7-BCCC-0C61A07EEFA9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ADBA91CB-5164-40B8-9E8E-1EF86DD24BE5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5FD1642C-39FF-4D11-AB7D-E952F68F4707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F7705BC5-48F1-48C9-85D1-545B7978D79C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C132BE06-89AA-44E3-B3B1-65E7E11BFB18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D2FBCC4D-7A13-46E2-A336-687CE4B52015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6E8804FF-ED7F-4330-9B18-E877B634E3D1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72C2AD1E-E60D-4E0B-BF20-FE01A71423C0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A4744A3B-2F42-4142-B86A-7DBA9BE5B0B5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E00CAE29-2F13-43F9-9D78-EE6B855279B2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CE8D858C-7E40-4ED9-A5BC-50F662830BD3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624A941D-870D-43E2-87B2-246E8CBA2E0D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BE9795C1-0D20-43AC-A7FA-9E68BA57723D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C45209F9-D842-4B11-9DEB-6FCD6BA0DEB0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6"/>
  <sheetViews>
    <sheetView topLeftCell="A7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/>
      <c r="G5" s="122"/>
      <c r="H5" s="122" t="s">
        <v>639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917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1054</v>
      </c>
      <c r="C9" s="117"/>
      <c r="D9" s="117"/>
      <c r="E9" s="118"/>
      <c r="F9" s="65" t="s">
        <v>146</v>
      </c>
      <c r="G9" s="67" t="s">
        <v>657</v>
      </c>
      <c r="H9" s="63" t="s">
        <v>29</v>
      </c>
      <c r="I9" s="68">
        <v>42996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841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1153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1152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72</v>
      </c>
      <c r="D18" s="96"/>
      <c r="E18" s="96"/>
      <c r="F18" s="96"/>
      <c r="G18" s="96"/>
      <c r="H18" s="111"/>
      <c r="I18" s="70">
        <f>VLOOKUP(C18,Basisdata!A13:B20,2,FALSE)</f>
        <v>0.5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1285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200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141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371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67</v>
      </c>
      <c r="D28" s="96"/>
      <c r="E28" s="96"/>
      <c r="F28" s="96"/>
      <c r="G28" s="96"/>
      <c r="H28" s="96"/>
      <c r="I28" s="75">
        <f>VLOOKUP(C28,Basisdata!$I$4:$J$21,2,FALSE)</f>
        <v>5</v>
      </c>
    </row>
    <row r="29" spans="1:13" ht="15.75" x14ac:dyDescent="0.25">
      <c r="A29" s="105" t="s">
        <v>10</v>
      </c>
      <c r="B29" s="105"/>
      <c r="C29" s="95" t="s">
        <v>60</v>
      </c>
      <c r="D29" s="96"/>
      <c r="E29" s="96"/>
      <c r="F29" s="96"/>
      <c r="G29" s="96"/>
      <c r="H29" s="96"/>
      <c r="I29" s="75">
        <f>VLOOKUP(C29,Basisdata!$I$4:$J$21,2,FALSE)</f>
        <v>10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14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93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1.00000000000001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0.66666666666667329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0.1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C7EF465D-CC40-4A1C-BC7B-7E7C60624449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AE0A1464-AD81-41C8-BDF6-2682EDB40726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D3A780B5-08BC-426D-A659-77EA30EA7D91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B108A84D-B56E-4003-BA6B-D5E9E9790AA1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B54CE491-249C-4390-A3A4-CC267BFD080B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CF90F8D8-6B7F-4C25-8801-30C3113A2A27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7BE3DA12-25F9-4234-AF93-67F022A29D71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ED4F0846-F083-415D-B990-8D8F32460485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6B354ED7-3D8C-4EE3-83FF-7B8D2A418207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D0C96528-D937-4155-BA39-641F21727F28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8AD0461C-EA34-4DE2-BD62-165CEDDD9ADF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A5F48864-5FFD-4E00-8CC8-40448653238C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A3B7A322-FEA6-4475-9140-46CAD3018A7B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0D2D35E7-B029-4950-B165-B15BEBBCD0D5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37980B75-4413-49D5-8C94-BFD2C093415E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1AB1FCE5-9764-4728-8B45-4C28585AA879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6"/>
  <sheetViews>
    <sheetView topLeftCell="A10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/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628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893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1055</v>
      </c>
      <c r="C9" s="117"/>
      <c r="D9" s="117"/>
      <c r="E9" s="118"/>
      <c r="F9" s="65" t="s">
        <v>146</v>
      </c>
      <c r="G9" s="67" t="s">
        <v>652</v>
      </c>
      <c r="H9" s="63" t="s">
        <v>29</v>
      </c>
      <c r="I9" s="68">
        <v>43012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889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888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1053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1</v>
      </c>
      <c r="D17" s="96"/>
      <c r="E17" s="96"/>
      <c r="F17" s="96"/>
      <c r="G17" s="96"/>
      <c r="H17" s="111"/>
      <c r="I17" s="70">
        <f>VLOOKUP(C17,Basisdata!$E$4:$F$8,2,FALSE)</f>
        <v>1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2</v>
      </c>
      <c r="D18" s="96"/>
      <c r="E18" s="96"/>
      <c r="F18" s="96"/>
      <c r="G18" s="96"/>
      <c r="H18" s="111"/>
      <c r="I18" s="70">
        <f>VLOOKUP(C18,Basisdata!A13:B20,2,FALSE)</f>
        <v>1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1285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verhoogd brandrisico, maatregelen nodig</v>
      </c>
      <c r="D23" s="93"/>
      <c r="E23" s="93"/>
      <c r="F23" s="93"/>
      <c r="G23" s="93"/>
      <c r="H23" s="110"/>
      <c r="I23" s="73">
        <f>+I16*I17*I18*I19*(I20*I21*I22)</f>
        <v>100</v>
      </c>
      <c r="J23" s="63">
        <f>+IF(I23&gt;400,10000,+IF(I23&gt;100,400,+IF(I23&gt;25,100,25)))</f>
        <v>100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475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67</v>
      </c>
      <c r="D28" s="96"/>
      <c r="E28" s="96"/>
      <c r="F28" s="96"/>
      <c r="G28" s="96"/>
      <c r="H28" s="96"/>
      <c r="I28" s="75">
        <f>VLOOKUP(C28,Basisdata!$I$4:$J$21,2,FALSE)</f>
        <v>5</v>
      </c>
    </row>
    <row r="29" spans="1:13" ht="15.75" x14ac:dyDescent="0.25">
      <c r="A29" s="105" t="s">
        <v>10</v>
      </c>
      <c r="B29" s="105"/>
      <c r="C29" s="95" t="s">
        <v>60</v>
      </c>
      <c r="D29" s="96"/>
      <c r="E29" s="96"/>
      <c r="F29" s="96"/>
      <c r="G29" s="96"/>
      <c r="H29" s="96"/>
      <c r="I29" s="75">
        <f>VLOOKUP(C29,Basisdata!$I$4:$J$21,2,FALSE)</f>
        <v>10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0.5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102</v>
      </c>
      <c r="D36" s="96"/>
      <c r="E36" s="96"/>
      <c r="F36" s="96"/>
      <c r="G36" s="96"/>
      <c r="H36" s="96"/>
      <c r="I36" s="77">
        <f>VLOOKUP(C36,Basisdata!$I$41:$J$46,2,FALSE)</f>
        <v>5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95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2.5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1.6666666666666667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2.5000000000000001E-2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2A18B95C-1F6D-4409-BF7A-5D46F665A8E4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BC747480-0B14-4FEE-A846-052497BB4FE5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6EFC6245-DF58-425E-81F5-68EFAB602DFB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53932DA1-DA34-4478-8520-FF78361A4740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177CE712-3BEF-4102-8923-C4ACF952A536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53F44134-5C0E-45EB-A690-0840951A81BB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1B999A3C-D413-48A5-8652-7C0B851F3FAE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C7F28CC1-2B34-4B1B-903A-413F76BC9A62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B19A6864-6C45-400A-BCCC-F67787E49BC8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2292728F-26E6-4A32-A091-E3084C132168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4103FDE9-ABA1-4A7C-94AE-2A1ACFB21734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78794B67-754A-4B23-85A8-D809D9240E61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8E4BD310-AD77-47E2-BB3C-AF7417924A0C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59522F61-E185-4206-BC3D-5A8E4996A9C7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4139CEE3-72F7-481B-A612-5263DA42C22C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FD0FB50F-537F-4EB8-9478-B2C480298D2B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6"/>
  <sheetViews>
    <sheetView topLeftCell="A22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/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628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1148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1149</v>
      </c>
      <c r="C9" s="117"/>
      <c r="D9" s="117"/>
      <c r="E9" s="118"/>
      <c r="F9" s="65" t="s">
        <v>146</v>
      </c>
      <c r="G9" s="67" t="s">
        <v>661</v>
      </c>
      <c r="H9" s="63" t="s">
        <v>29</v>
      </c>
      <c r="I9" s="68">
        <v>43012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889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888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1053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1</v>
      </c>
      <c r="D17" s="96"/>
      <c r="E17" s="96"/>
      <c r="F17" s="96"/>
      <c r="G17" s="96"/>
      <c r="H17" s="111"/>
      <c r="I17" s="70">
        <f>VLOOKUP(C17,Basisdata!$E$4:$F$8,2,FALSE)</f>
        <v>1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72</v>
      </c>
      <c r="D18" s="96"/>
      <c r="E18" s="96"/>
      <c r="F18" s="96"/>
      <c r="G18" s="96"/>
      <c r="H18" s="111"/>
      <c r="I18" s="70">
        <f>VLOOKUP(C18,Basisdata!A13:B20,2,FALSE)</f>
        <v>0.5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1285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verhoogd brandrisico, maatregelen nodig</v>
      </c>
      <c r="D23" s="93"/>
      <c r="E23" s="93"/>
      <c r="F23" s="93"/>
      <c r="G23" s="93"/>
      <c r="H23" s="110"/>
      <c r="I23" s="73">
        <f>+I16*I17*I18*I19*(I20*I21*I22)</f>
        <v>50</v>
      </c>
      <c r="J23" s="63">
        <f>+IF(I23&gt;400,10000,+IF(I23&gt;100,400,+IF(I23&gt;25,100,25)))</f>
        <v>100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60</v>
      </c>
      <c r="D26" s="96"/>
      <c r="E26" s="96"/>
      <c r="F26" s="96"/>
      <c r="G26" s="96"/>
      <c r="H26" s="96"/>
      <c r="I26" s="75">
        <f>VLOOKUP(C26,Basisdata!$I$4:$J$21,2,FALSE)</f>
        <v>10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67</v>
      </c>
      <c r="D28" s="96"/>
      <c r="E28" s="96"/>
      <c r="F28" s="96"/>
      <c r="G28" s="96"/>
      <c r="H28" s="96"/>
      <c r="I28" s="75">
        <f>VLOOKUP(C28,Basisdata!$I$4:$J$21,2,FALSE)</f>
        <v>5</v>
      </c>
    </row>
    <row r="29" spans="1:13" ht="15.75" x14ac:dyDescent="0.25">
      <c r="A29" s="105" t="s">
        <v>10</v>
      </c>
      <c r="B29" s="105"/>
      <c r="C29" s="95" t="s">
        <v>8</v>
      </c>
      <c r="D29" s="96"/>
      <c r="E29" s="96"/>
      <c r="F29" s="96"/>
      <c r="G29" s="96"/>
      <c r="H29" s="96"/>
      <c r="I29" s="75">
        <f>VLOOKUP(C29,Basisdata!$I$4:$J$21,2,FALSE)</f>
        <v>1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0.5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102</v>
      </c>
      <c r="D36" s="96"/>
      <c r="E36" s="96"/>
      <c r="F36" s="96"/>
      <c r="G36" s="96"/>
      <c r="H36" s="96"/>
      <c r="I36" s="77">
        <f>VLOOKUP(C36,Basisdata!$I$41:$J$46,2,FALSE)</f>
        <v>5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95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2.5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1.6666666666666667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0.05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602F20B1-C65A-4BB9-999B-428ECC585BE7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6039D6BE-E217-4787-BD17-50A6C92E45AE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C0870303-A50C-41AA-92C1-D02475799345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564F2EC2-DB23-482C-A01B-1D62A5BD58A3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F3427F96-1234-4725-BD3B-A0988502DA7C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589CE22A-46D6-4F8B-A7C0-B8F55245876F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DB7A917F-E99D-4643-9DF3-A076D3BBC5AC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2397E059-542A-4F16-ABAB-D92EDD5C0245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6181EBD1-A2E2-48F9-A8A2-28AC74C62C52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29CA8079-EC05-409F-B8A7-89CE1F85FEC3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B3C36823-0420-455A-A639-1E0CC198DABD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6FE14DD6-49FD-4ECA-943C-98249E06EF28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AA45992C-2049-46A6-ACAC-BEC42D1F5E85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3776649D-7F18-4D37-828C-946D6FC5F1DF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5F845162-54D2-4E5A-8AA9-FD49333B521F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82A3E982-9588-40D2-AEE9-B3601E751EBD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6"/>
  <sheetViews>
    <sheetView topLeftCell="A10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22" t="s">
        <v>1292</v>
      </c>
      <c r="G5" s="122"/>
      <c r="H5" s="122"/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1155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66" t="s">
        <v>708</v>
      </c>
      <c r="F8" s="118"/>
      <c r="G8" s="122"/>
      <c r="H8" s="122"/>
      <c r="I8" s="122"/>
    </row>
    <row r="9" spans="1:10" x14ac:dyDescent="0.25">
      <c r="A9" s="64" t="s">
        <v>27</v>
      </c>
      <c r="B9" s="116" t="s">
        <v>919</v>
      </c>
      <c r="C9" s="117"/>
      <c r="D9" s="117"/>
      <c r="E9" s="118"/>
      <c r="F9" s="65" t="s">
        <v>146</v>
      </c>
      <c r="G9" s="67" t="s">
        <v>1157</v>
      </c>
      <c r="H9" s="63" t="s">
        <v>29</v>
      </c>
      <c r="I9" s="68">
        <v>43255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889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888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1053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1</v>
      </c>
      <c r="D17" s="96"/>
      <c r="E17" s="96"/>
      <c r="F17" s="96"/>
      <c r="G17" s="96"/>
      <c r="H17" s="111"/>
      <c r="I17" s="70">
        <f>VLOOKUP(C17,Basisdata!$E$4:$F$8,2,FALSE)</f>
        <v>1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522</v>
      </c>
      <c r="D18" s="96"/>
      <c r="E18" s="96"/>
      <c r="F18" s="96"/>
      <c r="G18" s="96"/>
      <c r="H18" s="111"/>
      <c r="I18" s="70">
        <f>VLOOKUP(C18,Basisdata!A13:B20,2,FALSE)</f>
        <v>1.5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1286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150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475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495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371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141</v>
      </c>
      <c r="D29" s="96"/>
      <c r="E29" s="96"/>
      <c r="F29" s="96"/>
      <c r="G29" s="96"/>
      <c r="H29" s="96"/>
      <c r="I29" s="75">
        <f>VLOOKUP(C29,Basisdata!$I$4:$J$21,2,FALSE)</f>
        <v>2</v>
      </c>
    </row>
    <row r="30" spans="1:13" ht="15.75" x14ac:dyDescent="0.25">
      <c r="A30" s="105" t="s">
        <v>120</v>
      </c>
      <c r="B30" s="105"/>
      <c r="C30" s="95" t="s">
        <v>67</v>
      </c>
      <c r="D30" s="96"/>
      <c r="E30" s="96"/>
      <c r="F30" s="96"/>
      <c r="G30" s="96"/>
      <c r="H30" s="96"/>
      <c r="I30" s="75">
        <f>VLOOKUP(C30,Basisdata!$I$4:$J$21,2,FALSE)</f>
        <v>5</v>
      </c>
    </row>
    <row r="31" spans="1:13" ht="15.75" x14ac:dyDescent="0.25">
      <c r="A31" s="105" t="s">
        <v>121</v>
      </c>
      <c r="B31" s="105"/>
      <c r="C31" s="95" t="s">
        <v>60</v>
      </c>
      <c r="D31" s="96"/>
      <c r="E31" s="96"/>
      <c r="F31" s="96"/>
      <c r="G31" s="96"/>
      <c r="H31" s="96"/>
      <c r="I31" s="75">
        <f>VLOOKUP(C31,Basisdata!$I$4:$J$21,2,FALSE)</f>
        <v>10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0.1875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103</v>
      </c>
      <c r="D36" s="96"/>
      <c r="E36" s="96"/>
      <c r="F36" s="96"/>
      <c r="G36" s="96"/>
      <c r="H36" s="96"/>
      <c r="I36" s="77">
        <f>VLOOKUP(C36,Basisdata!$I$41:$J$46,2,FALSE)</f>
        <v>10</v>
      </c>
    </row>
    <row r="37" spans="1:10" ht="39.75" customHeight="1" x14ac:dyDescent="0.25">
      <c r="A37" s="94" t="s">
        <v>130</v>
      </c>
      <c r="B37" s="94"/>
      <c r="C37" s="95" t="s">
        <v>89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95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503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 t="s">
        <v>891</v>
      </c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 t="s">
        <v>1156</v>
      </c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1.875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1.25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9.3749999999999997E-4</v>
      </c>
      <c r="J66" s="63">
        <f>+IF(I66&gt;400,10000,+IF(I66&gt;100,400,+IF(I66&gt;25,100,25)))</f>
        <v>25</v>
      </c>
    </row>
  </sheetData>
  <sheetProtection password="CF11" sheet="1" objects="1" scenarios="1"/>
  <mergeCells count="117">
    <mergeCell ref="B6:E6"/>
    <mergeCell ref="F6:G6"/>
    <mergeCell ref="H6:I6"/>
    <mergeCell ref="B7:E7"/>
    <mergeCell ref="F7:G7"/>
    <mergeCell ref="H7:I7"/>
    <mergeCell ref="A1:I1"/>
    <mergeCell ref="A2:I2"/>
    <mergeCell ref="A3:I3"/>
    <mergeCell ref="B4:E4"/>
    <mergeCell ref="F4:I4"/>
    <mergeCell ref="C5:E5"/>
    <mergeCell ref="F5:G5"/>
    <mergeCell ref="H5:I5"/>
    <mergeCell ref="A15:I15"/>
    <mergeCell ref="A16:B16"/>
    <mergeCell ref="C16:H16"/>
    <mergeCell ref="A17:B17"/>
    <mergeCell ref="C17:H17"/>
    <mergeCell ref="A18:B18"/>
    <mergeCell ref="C18:H18"/>
    <mergeCell ref="F8:G8"/>
    <mergeCell ref="H8:I8"/>
    <mergeCell ref="B9:E9"/>
    <mergeCell ref="A10:B10"/>
    <mergeCell ref="C10:I10"/>
    <mergeCell ref="A11:B14"/>
    <mergeCell ref="C11:I11"/>
    <mergeCell ref="C12:I12"/>
    <mergeCell ref="C13:I13"/>
    <mergeCell ref="C14:I14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76EFA6A6-B187-47B9-BEC6-7BBEFF714F0C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EE6FD737-3B59-4853-9148-B16A786C3BA1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BA320AB5-2F98-4A97-A80F-F6486F8F8611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7B352CF5-259A-4DC4-BC51-26DF948DAABA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A17ED661-4F63-47FF-9B5B-0C5AB7A1F0F8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DC83CC7B-017D-43CF-BBA8-E0168C00CC37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E52CE7BB-F9B6-49A4-BE8E-EB8EC88B7ED1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3D05C020-1A7B-45DF-AA15-A637E5CB0382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97F6828A-8C80-4E16-BFFB-7C83795D3037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3952C9FF-B0C1-4046-AAA2-FDB5E9C80B81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A7889863-3859-4E12-8C89-09DF6783D536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101DA4BA-5B64-4F00-B963-B9AF96ECB0FD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123F1961-91B6-44C3-A1CC-AA542B8BAC84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DDDEF388-A4C9-4D23-9D06-F7E0D6C42338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876D9762-0873-4012-B844-914967F667E1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4990EE38-EC2F-4D5D-A967-0CA9A1E51D45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6"/>
  <sheetViews>
    <sheetView topLeftCell="A10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22" t="s">
        <v>1292</v>
      </c>
      <c r="G5" s="122"/>
      <c r="H5" s="122"/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1158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1154</v>
      </c>
      <c r="C9" s="117"/>
      <c r="D9" s="117"/>
      <c r="E9" s="118"/>
      <c r="F9" s="65" t="s">
        <v>146</v>
      </c>
      <c r="G9" s="67" t="s">
        <v>657</v>
      </c>
      <c r="H9" s="63" t="s">
        <v>29</v>
      </c>
      <c r="I9" s="68">
        <v>43255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841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1159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1160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49</v>
      </c>
      <c r="D16" s="96"/>
      <c r="E16" s="96"/>
      <c r="F16" s="96"/>
      <c r="G16" s="96"/>
      <c r="H16" s="111"/>
      <c r="I16" s="70">
        <f>VLOOKUP(C16,Basisdata!$A$4:$B$8,2,FALSE)</f>
        <v>15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76</v>
      </c>
      <c r="D18" s="96"/>
      <c r="E18" s="96"/>
      <c r="F18" s="96"/>
      <c r="G18" s="96"/>
      <c r="H18" s="111"/>
      <c r="I18" s="70">
        <f>VLOOKUP(C18,Basisdata!A13:B20,2,FALSE)</f>
        <v>4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1286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240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141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371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67</v>
      </c>
      <c r="D28" s="96"/>
      <c r="E28" s="96"/>
      <c r="F28" s="96"/>
      <c r="G28" s="96"/>
      <c r="H28" s="96"/>
      <c r="I28" s="75">
        <f>VLOOKUP(C28,Basisdata!$I$4:$J$21,2,FALSE)</f>
        <v>5</v>
      </c>
    </row>
    <row r="29" spans="1:13" ht="15.75" x14ac:dyDescent="0.25">
      <c r="A29" s="105" t="s">
        <v>10</v>
      </c>
      <c r="B29" s="105"/>
      <c r="C29" s="95" t="s">
        <v>60</v>
      </c>
      <c r="D29" s="96"/>
      <c r="E29" s="96"/>
      <c r="F29" s="96"/>
      <c r="G29" s="96"/>
      <c r="H29" s="96"/>
      <c r="I29" s="75">
        <f>VLOOKUP(C29,Basisdata!$I$4:$J$21,2,FALSE)</f>
        <v>10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1.2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14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93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1.2000000000000119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0.80000000000000793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0.12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97CE48E2-71ED-4FEF-ADCA-BE15229B170D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ED12C2A7-B3AC-4AEF-9BB9-20C75A2DB3EB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94D59D90-9ACF-4876-B093-825181E0A747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0C75C0BF-D557-437B-B71B-F42E57E6792B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3C519DDA-346F-4AAF-9A99-AAC992DFB0A5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19ABC9F5-1545-4E63-9474-EAE8B78DC05E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782BA681-F814-472A-B957-9CD8CF608DBB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04BFDC75-EC46-48A4-9CF5-C83F603135F8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5E0587F0-2F70-4589-8F16-584721B94EBC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ED8A5E80-3D22-4055-BC7A-1F8121427043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0B086794-8EE4-4D3B-9C5B-F23A5FD1FF61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D64D2B04-2CA6-4A60-967C-AE3AF2EC9E2C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7FAC678F-F08F-4527-BE20-57507AAF9002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34B65917-9342-46F4-A6E0-CD95DD2FF680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721E1095-044D-434A-86EC-BDDC72B0221D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A76358BD-D58E-4B39-B7C9-E197A72B6B38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6"/>
  <sheetViews>
    <sheetView topLeftCell="A7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22" t="s">
        <v>1292</v>
      </c>
      <c r="G5" s="122"/>
      <c r="H5" s="122"/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1155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1161</v>
      </c>
      <c r="C9" s="117"/>
      <c r="D9" s="117"/>
      <c r="E9" s="118"/>
      <c r="F9" s="65" t="s">
        <v>146</v>
      </c>
      <c r="G9" s="67" t="s">
        <v>657</v>
      </c>
      <c r="H9" s="63" t="s">
        <v>29</v>
      </c>
      <c r="I9" s="68">
        <v>43255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841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1162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1160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72</v>
      </c>
      <c r="D18" s="96"/>
      <c r="E18" s="96"/>
      <c r="F18" s="96"/>
      <c r="G18" s="96"/>
      <c r="H18" s="111"/>
      <c r="I18" s="70">
        <f>VLOOKUP(C18,Basisdata!A13:B20,2,FALSE)</f>
        <v>0.5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1286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200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141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371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67</v>
      </c>
      <c r="D28" s="96"/>
      <c r="E28" s="96"/>
      <c r="F28" s="96"/>
      <c r="G28" s="96"/>
      <c r="H28" s="96"/>
      <c r="I28" s="75">
        <f>VLOOKUP(C28,Basisdata!$I$4:$J$21,2,FALSE)</f>
        <v>5</v>
      </c>
    </row>
    <row r="29" spans="1:13" ht="15.75" x14ac:dyDescent="0.25">
      <c r="A29" s="105" t="s">
        <v>10</v>
      </c>
      <c r="B29" s="105"/>
      <c r="C29" s="95" t="s">
        <v>60</v>
      </c>
      <c r="D29" s="96"/>
      <c r="E29" s="96"/>
      <c r="F29" s="96"/>
      <c r="G29" s="96"/>
      <c r="H29" s="96"/>
      <c r="I29" s="75">
        <f>VLOOKUP(C29,Basisdata!$I$4:$J$21,2,FALSE)</f>
        <v>10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14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93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1.00000000000001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0.66666666666667329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0.1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BECBC429-2DB8-419B-9936-2FBB1462ABFD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FFB44EB8-6AB4-4CAC-8817-51BBA854486F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A55629E9-6760-44E4-8545-129081329E81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0B9E5B3D-D4BF-4DF9-85CC-D8DAF3ED27DD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47CBBDCE-C7F0-4CDA-AB9A-1B4646592CDB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8D4FD7A0-4C4E-4333-86C7-40C6CDC65B52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927C0271-E926-421D-B6DD-3334671EC359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EB751CEE-C375-4CD6-B07F-A60DB72F2DE4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C9938CD2-4F55-486B-AC3E-DFA383EAADF6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C6316560-4F16-479D-9B92-27A0375689C7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367B129F-0475-42AE-AC43-F98028C0E2D8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8249BD6B-B06D-477E-ADAF-339478230F74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B1D92194-EEA5-4C02-936B-DFBCF5E1B70B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77135195-656C-4296-932E-936136996DB6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0BDCADC0-5FC8-4C1D-9E93-250EA8EDA450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88AED9B6-3D59-4734-9E6A-1D5D1576EB45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6"/>
  <sheetViews>
    <sheetView topLeftCell="A13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1292</v>
      </c>
      <c r="G5" s="122"/>
      <c r="H5" s="122"/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1155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66" t="s">
        <v>893</v>
      </c>
      <c r="F8" s="118"/>
      <c r="G8" s="122"/>
      <c r="H8" s="122"/>
      <c r="I8" s="122"/>
    </row>
    <row r="9" spans="1:10" x14ac:dyDescent="0.25">
      <c r="A9" s="64" t="s">
        <v>27</v>
      </c>
      <c r="B9" s="116" t="s">
        <v>926</v>
      </c>
      <c r="C9" s="117"/>
      <c r="D9" s="117"/>
      <c r="E9" s="118"/>
      <c r="F9" s="65" t="s">
        <v>146</v>
      </c>
      <c r="G9" s="67" t="s">
        <v>1164</v>
      </c>
      <c r="H9" s="63" t="s">
        <v>29</v>
      </c>
      <c r="I9" s="68">
        <v>43255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889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888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1163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1</v>
      </c>
      <c r="D17" s="96"/>
      <c r="E17" s="96"/>
      <c r="F17" s="96"/>
      <c r="G17" s="96"/>
      <c r="H17" s="111"/>
      <c r="I17" s="70">
        <f>VLOOKUP(C17,Basisdata!$E$4:$F$8,2,FALSE)</f>
        <v>1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522</v>
      </c>
      <c r="D18" s="96"/>
      <c r="E18" s="96"/>
      <c r="F18" s="96"/>
      <c r="G18" s="96"/>
      <c r="H18" s="111"/>
      <c r="I18" s="70">
        <f>VLOOKUP(C18,Basisdata!A13:B20,2,FALSE)</f>
        <v>1.5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03"/>
      <c r="D20" s="103"/>
      <c r="E20" s="103"/>
      <c r="F20" s="103"/>
      <c r="G20" s="103"/>
      <c r="H20" s="104"/>
      <c r="I20" s="69">
        <v>1</v>
      </c>
    </row>
    <row r="21" spans="1:13" ht="15.75" x14ac:dyDescent="0.25">
      <c r="A21" s="98"/>
      <c r="B21" s="99"/>
      <c r="C21" s="103" t="s">
        <v>1286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150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475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495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371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141</v>
      </c>
      <c r="D29" s="96"/>
      <c r="E29" s="96"/>
      <c r="F29" s="96"/>
      <c r="G29" s="96"/>
      <c r="H29" s="96"/>
      <c r="I29" s="75">
        <f>VLOOKUP(C29,Basisdata!$I$4:$J$21,2,FALSE)</f>
        <v>2</v>
      </c>
    </row>
    <row r="30" spans="1:13" ht="15.75" x14ac:dyDescent="0.25">
      <c r="A30" s="105" t="s">
        <v>120</v>
      </c>
      <c r="B30" s="105"/>
      <c r="C30" s="95" t="s">
        <v>67</v>
      </c>
      <c r="D30" s="96"/>
      <c r="E30" s="96"/>
      <c r="F30" s="96"/>
      <c r="G30" s="96"/>
      <c r="H30" s="96"/>
      <c r="I30" s="75">
        <f>VLOOKUP(C30,Basisdata!$I$4:$J$21,2,FALSE)</f>
        <v>5</v>
      </c>
    </row>
    <row r="31" spans="1:13" ht="15.75" x14ac:dyDescent="0.25">
      <c r="A31" s="105" t="s">
        <v>121</v>
      </c>
      <c r="B31" s="105"/>
      <c r="C31" s="95" t="s">
        <v>60</v>
      </c>
      <c r="D31" s="96"/>
      <c r="E31" s="96"/>
      <c r="F31" s="96"/>
      <c r="G31" s="96"/>
      <c r="H31" s="96"/>
      <c r="I31" s="75">
        <f>VLOOKUP(C31,Basisdata!$I$4:$J$21,2,FALSE)</f>
        <v>10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0.1875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498</v>
      </c>
      <c r="D36" s="96"/>
      <c r="E36" s="96"/>
      <c r="F36" s="96"/>
      <c r="G36" s="96"/>
      <c r="H36" s="96"/>
      <c r="I36" s="77" t="str">
        <f>VLOOKUP(C36,Basisdata!$I$41:$J$46,2,FALSE)</f>
        <v>N/A</v>
      </c>
    </row>
    <row r="37" spans="1:10" ht="39.75" customHeight="1" x14ac:dyDescent="0.25">
      <c r="A37" s="94" t="s">
        <v>130</v>
      </c>
      <c r="B37" s="94"/>
      <c r="C37" s="95" t="s">
        <v>91</v>
      </c>
      <c r="D37" s="96"/>
      <c r="E37" s="96"/>
      <c r="F37" s="96"/>
      <c r="G37" s="96"/>
      <c r="H37" s="96"/>
      <c r="I37" s="77">
        <f>+IF(I36="N/A",VLOOKUP(C37,Basisdata!$A$33:$B$37,2,FALSE),"N/A")</f>
        <v>0.5</v>
      </c>
    </row>
    <row r="38" spans="1:10" ht="39.950000000000003" customHeight="1" x14ac:dyDescent="0.25">
      <c r="A38" s="92" t="s">
        <v>467</v>
      </c>
      <c r="B38" s="92"/>
      <c r="C38" s="95" t="s">
        <v>95</v>
      </c>
      <c r="D38" s="96"/>
      <c r="E38" s="96"/>
      <c r="F38" s="96"/>
      <c r="G38" s="96"/>
      <c r="H38" s="96"/>
      <c r="I38" s="77">
        <f>+IF(I36="N/A",VLOOKUP(C38,Basisdata!$E$33:$F$37,2,FALSE),"N/A")</f>
        <v>10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>
        <f>+IF(I36="N/A",VLOOKUP(C39,Basisdata!$I$33:$J$37,2,FALSE),"N/A")</f>
        <v>0.2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>
        <f>+IF(I36="N/A",VLOOKUP(C40,Basisdata!$E$41:$F$43,2,FALSE),"N/A")</f>
        <v>2</v>
      </c>
    </row>
    <row r="41" spans="1:10" ht="39.950000000000003" customHeight="1" x14ac:dyDescent="0.25">
      <c r="A41" s="92" t="s">
        <v>509</v>
      </c>
      <c r="B41" s="92"/>
      <c r="C41" s="97" t="s">
        <v>500</v>
      </c>
      <c r="D41" s="97"/>
      <c r="E41" s="97"/>
      <c r="F41" s="97"/>
      <c r="G41" s="97"/>
      <c r="H41" s="97"/>
      <c r="I41" s="78">
        <f>+IF(I36="N/A",VLOOKUP(C41,Basisdata!$A$41:$B$42,2,FALSE),"N/A")</f>
        <v>1</v>
      </c>
    </row>
    <row r="42" spans="1:10" ht="39.950000000000003" customHeight="1" x14ac:dyDescent="0.25">
      <c r="A42" s="92" t="s">
        <v>502</v>
      </c>
      <c r="B42" s="92"/>
      <c r="C42" s="108" t="s">
        <v>503</v>
      </c>
      <c r="D42" s="108"/>
      <c r="E42" s="108"/>
      <c r="F42" s="108"/>
      <c r="G42" s="108"/>
      <c r="H42" s="108"/>
      <c r="I42" s="78">
        <f>+IF(I36="N/A",VLOOKUP(C42,Basisdata!A49:B50,2,FALSE),"N/A")</f>
        <v>1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>
        <f>+IF(I36="N/A",VLOOKUP(C43,Basisdata!E49:F51,2,FALSE),"N/A")</f>
        <v>1</v>
      </c>
    </row>
    <row r="44" spans="1:10" ht="15.75" x14ac:dyDescent="0.25">
      <c r="A44" s="98" t="s">
        <v>526</v>
      </c>
      <c r="B44" s="99"/>
      <c r="C44" s="109" t="s">
        <v>891</v>
      </c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 t="s">
        <v>916</v>
      </c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0.375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0.25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9.3749999999999997E-4</v>
      </c>
      <c r="J66" s="63">
        <f>+IF(I66&gt;400,10000,+IF(I66&gt;100,400,+IF(I66&gt;25,100,25)))</f>
        <v>25</v>
      </c>
    </row>
  </sheetData>
  <sheetProtection password="CF11" sheet="1" objects="1" scenarios="1"/>
  <mergeCells count="117">
    <mergeCell ref="B6:E6"/>
    <mergeCell ref="F6:G6"/>
    <mergeCell ref="H6:I6"/>
    <mergeCell ref="B7:E7"/>
    <mergeCell ref="F7:G7"/>
    <mergeCell ref="H7:I7"/>
    <mergeCell ref="A1:I1"/>
    <mergeCell ref="A2:I2"/>
    <mergeCell ref="A3:I3"/>
    <mergeCell ref="B4:E4"/>
    <mergeCell ref="F4:I4"/>
    <mergeCell ref="C5:E5"/>
    <mergeCell ref="F5:G5"/>
    <mergeCell ref="H5:I5"/>
    <mergeCell ref="A15:I15"/>
    <mergeCell ref="A16:B16"/>
    <mergeCell ref="C16:H16"/>
    <mergeCell ref="A17:B17"/>
    <mergeCell ref="C17:H17"/>
    <mergeCell ref="A18:B18"/>
    <mergeCell ref="C18:H18"/>
    <mergeCell ref="F8:G8"/>
    <mergeCell ref="H8:I8"/>
    <mergeCell ref="B9:E9"/>
    <mergeCell ref="A10:B10"/>
    <mergeCell ref="C10:I10"/>
    <mergeCell ref="A11:B14"/>
    <mergeCell ref="C11:I11"/>
    <mergeCell ref="C12:I12"/>
    <mergeCell ref="C13:I13"/>
    <mergeCell ref="C14:I14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B208ABAB-0B1C-4620-97AE-1ADB2AA77486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F7B614C1-5DE8-4323-9D86-DF838B63E104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6D070BC9-8303-47F6-9F89-DBB9CFEC4517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F9AD8FE2-87BD-4404-AAAC-553EF4C8F3F4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6E68F5DB-5191-4C5F-ABC7-7244059CBC93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965EE723-BABA-4946-B399-2B05CF966F8B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3C8E312E-E0E5-40B2-975A-EAB2CBFEF08C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32565F2C-8118-424F-99B8-DAC55277B832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E7DA2952-818F-4CBE-8B6E-FBD94269E29A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654F2E1D-8260-403A-960A-8170B68403AD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17C21F33-3EB5-4CC3-96CE-D1C78329C200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03EDF360-7C54-495E-96E1-0A4A64472BC8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363BCC13-43F3-4BF4-AD00-E9F200BCB9DB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6FA1478B-CC81-4CC4-84B4-586B95743B36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4CBE8353-552E-4CD5-9C5D-4D793D9406C3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C7C85E69-3D2E-4266-8055-67AE3A08391A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6"/>
  <sheetViews>
    <sheetView topLeftCell="A19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22" t="s">
        <v>1292</v>
      </c>
      <c r="G5" s="122"/>
      <c r="H5" s="122"/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1293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66" t="s">
        <v>708</v>
      </c>
      <c r="F8" s="118"/>
      <c r="G8" s="122"/>
      <c r="H8" s="122"/>
      <c r="I8" s="122"/>
    </row>
    <row r="9" spans="1:10" x14ac:dyDescent="0.25">
      <c r="A9" s="64" t="s">
        <v>27</v>
      </c>
      <c r="B9" s="116" t="s">
        <v>919</v>
      </c>
      <c r="C9" s="117"/>
      <c r="D9" s="117"/>
      <c r="E9" s="118"/>
      <c r="F9" s="65" t="s">
        <v>146</v>
      </c>
      <c r="G9" s="67" t="s">
        <v>1157</v>
      </c>
      <c r="H9" s="63" t="s">
        <v>29</v>
      </c>
      <c r="I9" s="68">
        <v>43255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889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888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1053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1</v>
      </c>
      <c r="D17" s="96"/>
      <c r="E17" s="96"/>
      <c r="F17" s="96"/>
      <c r="G17" s="96"/>
      <c r="H17" s="111"/>
      <c r="I17" s="70">
        <f>VLOOKUP(C17,Basisdata!$E$4:$F$8,2,FALSE)</f>
        <v>1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69</v>
      </c>
      <c r="D18" s="96"/>
      <c r="E18" s="96"/>
      <c r="F18" s="96"/>
      <c r="G18" s="96"/>
      <c r="H18" s="111"/>
      <c r="I18" s="70">
        <f>VLOOKUP(C18,Basisdata!A13:B20,2,FALSE)</f>
        <v>0.1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1286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normaal brandrisico, basisbeveiliging</v>
      </c>
      <c r="D23" s="93"/>
      <c r="E23" s="93"/>
      <c r="F23" s="93"/>
      <c r="G23" s="93"/>
      <c r="H23" s="110"/>
      <c r="I23" s="73">
        <f>+I16*I17*I18*I19*(I20*I21*I22)</f>
        <v>10</v>
      </c>
      <c r="J23" s="63">
        <f>+IF(I23&gt;400,10000,+IF(I23&gt;100,400,+IF(I23&gt;25,100,25)))</f>
        <v>25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475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495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371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141</v>
      </c>
      <c r="D29" s="96"/>
      <c r="E29" s="96"/>
      <c r="F29" s="96"/>
      <c r="G29" s="96"/>
      <c r="H29" s="96"/>
      <c r="I29" s="75">
        <f>VLOOKUP(C29,Basisdata!$I$4:$J$21,2,FALSE)</f>
        <v>2</v>
      </c>
    </row>
    <row r="30" spans="1:13" ht="15.75" x14ac:dyDescent="0.25">
      <c r="A30" s="105" t="s">
        <v>120</v>
      </c>
      <c r="B30" s="105"/>
      <c r="C30" s="95" t="s">
        <v>67</v>
      </c>
      <c r="D30" s="96"/>
      <c r="E30" s="96"/>
      <c r="F30" s="96"/>
      <c r="G30" s="96"/>
      <c r="H30" s="96"/>
      <c r="I30" s="75">
        <f>VLOOKUP(C30,Basisdata!$I$4:$J$21,2,FALSE)</f>
        <v>5</v>
      </c>
    </row>
    <row r="31" spans="1:13" ht="15.75" x14ac:dyDescent="0.25">
      <c r="A31" s="105" t="s">
        <v>121</v>
      </c>
      <c r="B31" s="105"/>
      <c r="C31" s="95" t="s">
        <v>60</v>
      </c>
      <c r="D31" s="96"/>
      <c r="E31" s="96"/>
      <c r="F31" s="96"/>
      <c r="G31" s="96"/>
      <c r="H31" s="96"/>
      <c r="I31" s="75">
        <f>VLOOKUP(C31,Basisdata!$I$4:$J$21,2,FALSE)</f>
        <v>10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1.2500000000000001E-2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103</v>
      </c>
      <c r="D36" s="96"/>
      <c r="E36" s="96"/>
      <c r="F36" s="96"/>
      <c r="G36" s="96"/>
      <c r="H36" s="96"/>
      <c r="I36" s="77">
        <f>VLOOKUP(C36,Basisdata!$I$41:$J$46,2,FALSE)</f>
        <v>10</v>
      </c>
    </row>
    <row r="37" spans="1:10" ht="39.75" customHeight="1" x14ac:dyDescent="0.25">
      <c r="A37" s="94" t="s">
        <v>130</v>
      </c>
      <c r="B37" s="94"/>
      <c r="C37" s="95" t="s">
        <v>89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95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503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 t="s">
        <v>891</v>
      </c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 t="s">
        <v>1156</v>
      </c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0.125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8.3333333333333329E-2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6.2500000000000001E-5</v>
      </c>
      <c r="J66" s="63">
        <f>+IF(I66&gt;400,10000,+IF(I66&gt;100,400,+IF(I66&gt;25,100,25)))</f>
        <v>25</v>
      </c>
    </row>
  </sheetData>
  <sheetProtection password="CF11" sheet="1" objects="1" scenarios="1"/>
  <mergeCells count="117">
    <mergeCell ref="B6:E6"/>
    <mergeCell ref="F6:G6"/>
    <mergeCell ref="H6:I6"/>
    <mergeCell ref="B7:E7"/>
    <mergeCell ref="F7:G7"/>
    <mergeCell ref="H7:I7"/>
    <mergeCell ref="A1:I1"/>
    <mergeCell ref="A2:I2"/>
    <mergeCell ref="A3:I3"/>
    <mergeCell ref="B4:E4"/>
    <mergeCell ref="F4:I4"/>
    <mergeCell ref="C5:E5"/>
    <mergeCell ref="F5:G5"/>
    <mergeCell ref="H5:I5"/>
    <mergeCell ref="A15:I15"/>
    <mergeCell ref="A16:B16"/>
    <mergeCell ref="C16:H16"/>
    <mergeCell ref="A17:B17"/>
    <mergeCell ref="C17:H17"/>
    <mergeCell ref="A18:B18"/>
    <mergeCell ref="C18:H18"/>
    <mergeCell ref="F8:G8"/>
    <mergeCell ref="H8:I8"/>
    <mergeCell ref="B9:E9"/>
    <mergeCell ref="A10:B10"/>
    <mergeCell ref="C10:I10"/>
    <mergeCell ref="A11:B14"/>
    <mergeCell ref="C11:I11"/>
    <mergeCell ref="C12:I12"/>
    <mergeCell ref="C13:I13"/>
    <mergeCell ref="C14:I14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966068B0-983B-4DD1-A8A0-55B7A5AAF2D1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279B2905-4EAE-4D77-B877-0838FC0FC543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5DD25EF3-8786-492B-B826-F9490436B2E4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9B778412-88E2-42B8-B876-2D9C19BB3D1D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73606E2A-02D9-401A-BF2A-ED2A38603E30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61692FF8-BA7C-4B67-A08E-9108534F129F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B38096A0-77BA-406F-830E-F47BFBEB8550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F4A17A45-CDCC-48DB-ABAC-ECBEA999E2F8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F1E65E3B-9684-4F7D-8BF8-16391D668D7B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7B978571-C3AE-41A7-9E0A-C8C4B311CE54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45D16FAA-9223-425E-BC56-906DA094EEE9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2264C1D5-6417-415A-975B-7DD5D9225560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DD5A6173-525C-437E-8236-453E3DFFC975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1451AC5E-B1FF-470E-9A2C-846B82D014D3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9273AD1A-D7ED-4B4E-A3B8-87A5C74B6B70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6A0344F8-DF5E-49ED-8A45-CA1B288C35DB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6"/>
  <sheetViews>
    <sheetView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22" t="s">
        <v>1292</v>
      </c>
      <c r="G5" s="122"/>
      <c r="H5" s="122"/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1294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1154</v>
      </c>
      <c r="C9" s="117"/>
      <c r="D9" s="117"/>
      <c r="E9" s="118"/>
      <c r="F9" s="65" t="s">
        <v>146</v>
      </c>
      <c r="G9" s="67" t="s">
        <v>657</v>
      </c>
      <c r="H9" s="63" t="s">
        <v>29</v>
      </c>
      <c r="I9" s="68">
        <v>43255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841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1159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1160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49</v>
      </c>
      <c r="D16" s="96"/>
      <c r="E16" s="96"/>
      <c r="F16" s="96"/>
      <c r="G16" s="96"/>
      <c r="H16" s="111"/>
      <c r="I16" s="70">
        <f>VLOOKUP(C16,Basisdata!$A$4:$B$8,2,FALSE)</f>
        <v>15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76</v>
      </c>
      <c r="D18" s="96"/>
      <c r="E18" s="96"/>
      <c r="F18" s="96"/>
      <c r="G18" s="96"/>
      <c r="H18" s="111"/>
      <c r="I18" s="70">
        <f>VLOOKUP(C18,Basisdata!A13:B20,2,FALSE)</f>
        <v>4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1286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240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141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371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67</v>
      </c>
      <c r="D28" s="96"/>
      <c r="E28" s="96"/>
      <c r="F28" s="96"/>
      <c r="G28" s="96"/>
      <c r="H28" s="96"/>
      <c r="I28" s="75">
        <f>VLOOKUP(C28,Basisdata!$I$4:$J$21,2,FALSE)</f>
        <v>5</v>
      </c>
    </row>
    <row r="29" spans="1:13" ht="15.75" x14ac:dyDescent="0.25">
      <c r="A29" s="105" t="s">
        <v>10</v>
      </c>
      <c r="B29" s="105"/>
      <c r="C29" s="95" t="s">
        <v>60</v>
      </c>
      <c r="D29" s="96"/>
      <c r="E29" s="96"/>
      <c r="F29" s="96"/>
      <c r="G29" s="96"/>
      <c r="H29" s="96"/>
      <c r="I29" s="75">
        <f>VLOOKUP(C29,Basisdata!$I$4:$J$21,2,FALSE)</f>
        <v>10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1.2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14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93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1.2000000000000119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0.80000000000000793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0.12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EC380186-8231-488C-8384-EDF80474CBA6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22D13004-E040-4F1C-96B4-4EA582EC4039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AFEEEBCF-4376-4372-82B1-DD42C84EE21C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43FFE111-B01A-451A-A9EF-A0205B95F3AE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85EDA57D-E642-43E8-B25F-FCD398FBDDBC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0A3AFAB1-4E29-48A9-A7B2-1DE0454AA0CB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8AC7E29C-2344-46FB-9B28-3D7F8CE60DA0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EFF958C7-0687-4066-81F4-07553B62C2CF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E28579B0-5017-4790-975A-AAFEDB47E2CB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EBF0A316-A5EB-442F-B860-3306E8C9AAC7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B33AF7AA-55D1-46D8-B1B2-CCAC703A53E7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ECBC5AF3-2409-4A3F-89AD-9BA502498802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1811BD36-73B8-45CE-8CA8-8096152B9F61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ADFF2D6E-A441-4C0D-825C-A604F7689C37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3676C9B3-0FA2-4E74-9CB7-29F7CE0577D5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C71E88BE-F212-4A2E-96D4-DF09F434364E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00FF00"/>
  </sheetPr>
  <dimension ref="A1:M66"/>
  <sheetViews>
    <sheetView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/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 t="s">
        <v>1225</v>
      </c>
      <c r="G6" s="122"/>
      <c r="H6" s="122"/>
      <c r="I6" s="122"/>
    </row>
    <row r="7" spans="1:10" x14ac:dyDescent="0.25">
      <c r="A7" s="63" t="s">
        <v>25</v>
      </c>
      <c r="B7" s="116" t="s">
        <v>607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>
        <v>1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/>
      <c r="C9" s="117"/>
      <c r="D9" s="117"/>
      <c r="E9" s="118"/>
      <c r="F9" s="65" t="s">
        <v>146</v>
      </c>
      <c r="G9" s="67" t="s">
        <v>669</v>
      </c>
      <c r="H9" s="63" t="s">
        <v>29</v>
      </c>
      <c r="I9" s="68">
        <v>42941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675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676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/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44</v>
      </c>
      <c r="D16" s="96"/>
      <c r="E16" s="96"/>
      <c r="F16" s="96"/>
      <c r="G16" s="96"/>
      <c r="H16" s="111"/>
      <c r="I16" s="70">
        <f>VLOOKUP(C16,Basisdata!$A$4:$B$8,2,FALSE)</f>
        <v>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72</v>
      </c>
      <c r="D18" s="96"/>
      <c r="E18" s="96"/>
      <c r="F18" s="96"/>
      <c r="G18" s="96"/>
      <c r="H18" s="111"/>
      <c r="I18" s="70">
        <f>VLOOKUP(C18,Basisdata!A13:B20,2,FALSE)</f>
        <v>0.5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/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normaal brandrisico, basisbeveiliging</v>
      </c>
      <c r="D23" s="93"/>
      <c r="E23" s="93"/>
      <c r="F23" s="93"/>
      <c r="G23" s="93"/>
      <c r="H23" s="110"/>
      <c r="I23" s="73">
        <f>+I16*I17*I18*I19*(I20*I21*I22)</f>
        <v>10</v>
      </c>
      <c r="J23" s="63">
        <f>+IF(I23&gt;400,10000,+IF(I23&gt;100,400,+IF(I23&gt;25,100,25)))</f>
        <v>25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67</v>
      </c>
      <c r="D26" s="96"/>
      <c r="E26" s="96"/>
      <c r="F26" s="96"/>
      <c r="G26" s="96"/>
      <c r="H26" s="96"/>
      <c r="I26" s="75">
        <f>VLOOKUP(C26,Basisdata!$I$4:$J$21,2,FALSE)</f>
        <v>5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8</v>
      </c>
      <c r="D28" s="96"/>
      <c r="E28" s="96"/>
      <c r="F28" s="96"/>
      <c r="G28" s="96"/>
      <c r="H28" s="96"/>
      <c r="I28" s="75">
        <f>VLOOKUP(C28,Basisdata!$I$4:$J$21,2,FALSE)</f>
        <v>1</v>
      </c>
    </row>
    <row r="29" spans="1:13" ht="15.75" x14ac:dyDescent="0.25">
      <c r="A29" s="105" t="s">
        <v>10</v>
      </c>
      <c r="B29" s="105"/>
      <c r="C29" s="95" t="s">
        <v>8</v>
      </c>
      <c r="D29" s="96"/>
      <c r="E29" s="96"/>
      <c r="F29" s="96"/>
      <c r="G29" s="96"/>
      <c r="H29" s="96"/>
      <c r="I29" s="75">
        <f>VLOOKUP(C29,Basisdata!$I$4:$J$21,2,FALSE)</f>
        <v>1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497</v>
      </c>
      <c r="D36" s="96"/>
      <c r="E36" s="96"/>
      <c r="F36" s="96"/>
      <c r="G36" s="96"/>
      <c r="H36" s="96"/>
      <c r="I36" s="77">
        <f>VLOOKUP(C36,Basisdata!$I$41:$J$46,2,FALSE)</f>
        <v>0.1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87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96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0.1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489</v>
      </c>
      <c r="D50" s="96"/>
      <c r="E50" s="96"/>
      <c r="F50" s="96"/>
      <c r="G50" s="96"/>
      <c r="H50" s="96"/>
      <c r="I50" s="75">
        <f>VLOOKUP(C50,Basisdata!$I$59:$J$69,2,FALSE)</f>
        <v>1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0.1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0.01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99EB0C44-7DB8-4D62-AF3F-A43EDE8BF763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5982539B-C680-43F1-A7BB-25BB58B79252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3DCE77FC-F8C8-4676-8859-97A19F6199F6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7F9FA750-420A-46FF-9B95-23AF10340952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1DB7C7D2-4AC3-42BA-937B-C0703924B356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C094C2D7-1089-49A9-9AB6-9243BFCA2011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85F7707F-2CF0-40B8-AF70-923E54E254CB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89D82621-A1B5-400D-B55D-6622585CEAF7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B77D9A57-4A86-431E-B2C2-465724B07893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75DB5858-9D24-4F12-BF70-0719D20E5D28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0B4638B2-8CD4-4FE8-A81C-C2E2FDB65D5D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7F7EDA14-F440-46D3-AFDE-FA61C7428FB5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F7F7B51E-20E7-4E16-A37C-FB580EB46E43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A6568866-601E-46D7-88C2-75E429933FD6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572B0DD4-7980-484A-AC92-A049D61BE95A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3C7551C5-3F7C-40C0-ABD1-8F8A923E5635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6"/>
  <sheetViews>
    <sheetView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22" t="s">
        <v>1292</v>
      </c>
      <c r="G5" s="122"/>
      <c r="H5" s="122"/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1293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1161</v>
      </c>
      <c r="C9" s="117"/>
      <c r="D9" s="117"/>
      <c r="E9" s="118"/>
      <c r="F9" s="65" t="s">
        <v>146</v>
      </c>
      <c r="G9" s="67" t="s">
        <v>657</v>
      </c>
      <c r="H9" s="63" t="s">
        <v>29</v>
      </c>
      <c r="I9" s="68">
        <v>43255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841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1162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1160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72</v>
      </c>
      <c r="D18" s="96"/>
      <c r="E18" s="96"/>
      <c r="F18" s="96"/>
      <c r="G18" s="96"/>
      <c r="H18" s="111"/>
      <c r="I18" s="70">
        <f>VLOOKUP(C18,Basisdata!A13:B20,2,FALSE)</f>
        <v>0.5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1286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200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141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371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67</v>
      </c>
      <c r="D28" s="96"/>
      <c r="E28" s="96"/>
      <c r="F28" s="96"/>
      <c r="G28" s="96"/>
      <c r="H28" s="96"/>
      <c r="I28" s="75">
        <f>VLOOKUP(C28,Basisdata!$I$4:$J$21,2,FALSE)</f>
        <v>5</v>
      </c>
    </row>
    <row r="29" spans="1:13" ht="15.75" x14ac:dyDescent="0.25">
      <c r="A29" s="105" t="s">
        <v>10</v>
      </c>
      <c r="B29" s="105"/>
      <c r="C29" s="95" t="s">
        <v>60</v>
      </c>
      <c r="D29" s="96"/>
      <c r="E29" s="96"/>
      <c r="F29" s="96"/>
      <c r="G29" s="96"/>
      <c r="H29" s="96"/>
      <c r="I29" s="75">
        <f>VLOOKUP(C29,Basisdata!$I$4:$J$21,2,FALSE)</f>
        <v>10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14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93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1.00000000000001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0.66666666666667329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0.1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02FB8CB5-D751-46CC-858A-A785FA7E2465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832B52B7-2D74-42DE-836B-F6E5AEE23BC9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DE0BDAB6-24C7-44FB-A744-000D25ECDB22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C1134F76-B838-438C-A34F-1A5E6C856E5F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8BE82BCE-7559-4B26-8865-9A08BC3860E7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6B734C7B-74D9-4354-9DC5-8C9F2F2E6B9C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E2EFE6BB-FE53-4C7E-8823-37FAD9E34496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29BA0F4B-941C-447E-82C0-A0A1453075E6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B1832F5C-9340-49CD-83D5-C4C8B82142A0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6A328C53-60D9-4D3C-A967-B228C5CE1340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31F1D4F0-B9F7-440D-BB04-FE97CEEB9D08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C9A5A18D-CD88-40D2-8DFD-F84B0802C720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0D3286B2-DDFE-4DFB-B6AA-90EDC6E1E9AB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87878A3F-0D31-4053-8421-24642FEB2987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C30B5358-1D57-4931-85D1-F4C4F6E704A1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77C2F293-9221-4350-8B7A-1D795874C92C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6"/>
  <sheetViews>
    <sheetView topLeftCell="A13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1292</v>
      </c>
      <c r="G5" s="122"/>
      <c r="H5" s="122"/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1293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66" t="s">
        <v>893</v>
      </c>
      <c r="F8" s="118"/>
      <c r="G8" s="122"/>
      <c r="H8" s="122"/>
      <c r="I8" s="122"/>
    </row>
    <row r="9" spans="1:10" x14ac:dyDescent="0.25">
      <c r="A9" s="64" t="s">
        <v>27</v>
      </c>
      <c r="B9" s="116" t="s">
        <v>926</v>
      </c>
      <c r="C9" s="117"/>
      <c r="D9" s="117"/>
      <c r="E9" s="118"/>
      <c r="F9" s="65" t="s">
        <v>146</v>
      </c>
      <c r="G9" s="67" t="s">
        <v>1164</v>
      </c>
      <c r="H9" s="63" t="s">
        <v>29</v>
      </c>
      <c r="I9" s="68">
        <v>43255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889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888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1163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1</v>
      </c>
      <c r="D17" s="96"/>
      <c r="E17" s="96"/>
      <c r="F17" s="96"/>
      <c r="G17" s="96"/>
      <c r="H17" s="111"/>
      <c r="I17" s="70">
        <f>VLOOKUP(C17,Basisdata!$E$4:$F$8,2,FALSE)</f>
        <v>1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69</v>
      </c>
      <c r="D18" s="96"/>
      <c r="E18" s="96"/>
      <c r="F18" s="96"/>
      <c r="G18" s="96"/>
      <c r="H18" s="111"/>
      <c r="I18" s="70">
        <f>VLOOKUP(C18,Basisdata!A13:B20,2,FALSE)</f>
        <v>0.1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03"/>
      <c r="D20" s="103"/>
      <c r="E20" s="103"/>
      <c r="F20" s="103"/>
      <c r="G20" s="103"/>
      <c r="H20" s="104"/>
      <c r="I20" s="69">
        <v>1</v>
      </c>
    </row>
    <row r="21" spans="1:13" ht="15.75" x14ac:dyDescent="0.25">
      <c r="A21" s="98"/>
      <c r="B21" s="99"/>
      <c r="C21" s="103" t="s">
        <v>1286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normaal brandrisico, basisbeveiliging</v>
      </c>
      <c r="D23" s="93"/>
      <c r="E23" s="93"/>
      <c r="F23" s="93"/>
      <c r="G23" s="93"/>
      <c r="H23" s="110"/>
      <c r="I23" s="73">
        <f>+I16*I17*I18*I19*(I20*I21*I22)</f>
        <v>10</v>
      </c>
      <c r="J23" s="63">
        <f>+IF(I23&gt;400,10000,+IF(I23&gt;100,400,+IF(I23&gt;25,100,25)))</f>
        <v>25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475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495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371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141</v>
      </c>
      <c r="D29" s="96"/>
      <c r="E29" s="96"/>
      <c r="F29" s="96"/>
      <c r="G29" s="96"/>
      <c r="H29" s="96"/>
      <c r="I29" s="75">
        <f>VLOOKUP(C29,Basisdata!$I$4:$J$21,2,FALSE)</f>
        <v>2</v>
      </c>
    </row>
    <row r="30" spans="1:13" ht="15.75" x14ac:dyDescent="0.25">
      <c r="A30" s="105" t="s">
        <v>120</v>
      </c>
      <c r="B30" s="105"/>
      <c r="C30" s="95" t="s">
        <v>67</v>
      </c>
      <c r="D30" s="96"/>
      <c r="E30" s="96"/>
      <c r="F30" s="96"/>
      <c r="G30" s="96"/>
      <c r="H30" s="96"/>
      <c r="I30" s="75">
        <f>VLOOKUP(C30,Basisdata!$I$4:$J$21,2,FALSE)</f>
        <v>5</v>
      </c>
    </row>
    <row r="31" spans="1:13" ht="15.75" x14ac:dyDescent="0.25">
      <c r="A31" s="105" t="s">
        <v>121</v>
      </c>
      <c r="B31" s="105"/>
      <c r="C31" s="95" t="s">
        <v>60</v>
      </c>
      <c r="D31" s="96"/>
      <c r="E31" s="96"/>
      <c r="F31" s="96"/>
      <c r="G31" s="96"/>
      <c r="H31" s="96"/>
      <c r="I31" s="75">
        <f>VLOOKUP(C31,Basisdata!$I$4:$J$21,2,FALSE)</f>
        <v>10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1.2500000000000001E-2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498</v>
      </c>
      <c r="D36" s="96"/>
      <c r="E36" s="96"/>
      <c r="F36" s="96"/>
      <c r="G36" s="96"/>
      <c r="H36" s="96"/>
      <c r="I36" s="77" t="str">
        <f>VLOOKUP(C36,Basisdata!$I$41:$J$46,2,FALSE)</f>
        <v>N/A</v>
      </c>
    </row>
    <row r="37" spans="1:10" ht="39.75" customHeight="1" x14ac:dyDescent="0.25">
      <c r="A37" s="94" t="s">
        <v>130</v>
      </c>
      <c r="B37" s="94"/>
      <c r="C37" s="95" t="s">
        <v>91</v>
      </c>
      <c r="D37" s="96"/>
      <c r="E37" s="96"/>
      <c r="F37" s="96"/>
      <c r="G37" s="96"/>
      <c r="H37" s="96"/>
      <c r="I37" s="77">
        <f>+IF(I36="N/A",VLOOKUP(C37,Basisdata!$A$33:$B$37,2,FALSE),"N/A")</f>
        <v>0.5</v>
      </c>
    </row>
    <row r="38" spans="1:10" ht="39.950000000000003" customHeight="1" x14ac:dyDescent="0.25">
      <c r="A38" s="92" t="s">
        <v>467</v>
      </c>
      <c r="B38" s="92"/>
      <c r="C38" s="95" t="s">
        <v>95</v>
      </c>
      <c r="D38" s="96"/>
      <c r="E38" s="96"/>
      <c r="F38" s="96"/>
      <c r="G38" s="96"/>
      <c r="H38" s="96"/>
      <c r="I38" s="77">
        <f>+IF(I36="N/A",VLOOKUP(C38,Basisdata!$E$33:$F$37,2,FALSE),"N/A")</f>
        <v>10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>
        <f>+IF(I36="N/A",VLOOKUP(C39,Basisdata!$I$33:$J$37,2,FALSE),"N/A")</f>
        <v>0.2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>
        <f>+IF(I36="N/A",VLOOKUP(C40,Basisdata!$E$41:$F$43,2,FALSE),"N/A")</f>
        <v>2</v>
      </c>
    </row>
    <row r="41" spans="1:10" ht="39.950000000000003" customHeight="1" x14ac:dyDescent="0.25">
      <c r="A41" s="92" t="s">
        <v>509</v>
      </c>
      <c r="B41" s="92"/>
      <c r="C41" s="97" t="s">
        <v>500</v>
      </c>
      <c r="D41" s="97"/>
      <c r="E41" s="97"/>
      <c r="F41" s="97"/>
      <c r="G41" s="97"/>
      <c r="H41" s="97"/>
      <c r="I41" s="78">
        <f>+IF(I36="N/A",VLOOKUP(C41,Basisdata!$A$41:$B$42,2,FALSE),"N/A")</f>
        <v>1</v>
      </c>
    </row>
    <row r="42" spans="1:10" ht="39.950000000000003" customHeight="1" x14ac:dyDescent="0.25">
      <c r="A42" s="92" t="s">
        <v>502</v>
      </c>
      <c r="B42" s="92"/>
      <c r="C42" s="108" t="s">
        <v>503</v>
      </c>
      <c r="D42" s="108"/>
      <c r="E42" s="108"/>
      <c r="F42" s="108"/>
      <c r="G42" s="108"/>
      <c r="H42" s="108"/>
      <c r="I42" s="78">
        <f>+IF(I36="N/A",VLOOKUP(C42,Basisdata!A49:B50,2,FALSE),"N/A")</f>
        <v>1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>
        <f>+IF(I36="N/A",VLOOKUP(C43,Basisdata!E49:F51,2,FALSE),"N/A")</f>
        <v>1</v>
      </c>
    </row>
    <row r="44" spans="1:10" ht="15.75" x14ac:dyDescent="0.25">
      <c r="A44" s="98" t="s">
        <v>526</v>
      </c>
      <c r="B44" s="99"/>
      <c r="C44" s="109" t="s">
        <v>891</v>
      </c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 t="s">
        <v>916</v>
      </c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2.5000000000000001E-2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1.6666666666666666E-2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6.2500000000000001E-5</v>
      </c>
      <c r="J66" s="63">
        <f>+IF(I66&gt;400,10000,+IF(I66&gt;100,400,+IF(I66&gt;25,100,25)))</f>
        <v>25</v>
      </c>
    </row>
  </sheetData>
  <sheetProtection password="CF11" sheet="1" objects="1" scenarios="1"/>
  <mergeCells count="117">
    <mergeCell ref="B6:E6"/>
    <mergeCell ref="F6:G6"/>
    <mergeCell ref="H6:I6"/>
    <mergeCell ref="B7:E7"/>
    <mergeCell ref="F7:G7"/>
    <mergeCell ref="H7:I7"/>
    <mergeCell ref="A1:I1"/>
    <mergeCell ref="A2:I2"/>
    <mergeCell ref="A3:I3"/>
    <mergeCell ref="B4:E4"/>
    <mergeCell ref="F4:I4"/>
    <mergeCell ref="C5:E5"/>
    <mergeCell ref="F5:G5"/>
    <mergeCell ref="H5:I5"/>
    <mergeCell ref="A15:I15"/>
    <mergeCell ref="A16:B16"/>
    <mergeCell ref="C16:H16"/>
    <mergeCell ref="A17:B17"/>
    <mergeCell ref="C17:H17"/>
    <mergeCell ref="A18:B18"/>
    <mergeCell ref="C18:H18"/>
    <mergeCell ref="F8:G8"/>
    <mergeCell ref="H8:I8"/>
    <mergeCell ref="B9:E9"/>
    <mergeCell ref="A10:B10"/>
    <mergeCell ref="C10:I10"/>
    <mergeCell ref="A11:B14"/>
    <mergeCell ref="C11:I11"/>
    <mergeCell ref="C12:I12"/>
    <mergeCell ref="C13:I13"/>
    <mergeCell ref="C14:I14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3D2EDFD4-CAC2-40DE-AB21-9899D4A63568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2CD317CA-97F7-40E7-87D6-DE91759E6A6B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62857578-2353-4FAA-A0AF-DA63CFD720FB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20A28BFA-5571-41E1-B1F3-310964CDC1F9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AF775AF3-1FA1-428B-BAAC-8F67DCA35638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13BFA746-0961-46D2-AF91-9D1969626852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4EC94B78-204B-4FAC-B49F-400B759CE801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2F38FFBE-DDA0-439A-8C14-B24C5C172E24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004C74C9-E48C-498C-92F9-3A2E7655A832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D3D243FD-EEDE-45EA-8A5B-1EBF741BF328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C9676190-9110-4AFF-B3FC-40A2FCCE6534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21CDF212-8A8D-4730-A9FD-19BD7BB83D57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399324EE-26BF-4B49-9FC3-AC0B008FCEB6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5E77A4E4-25E0-497E-955B-6259CE22314A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13752128-DDC8-4B61-9896-68837E96D2D1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543AA5C2-85D1-4F7F-9B45-7AE6DB109A05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6"/>
  <sheetViews>
    <sheetView topLeftCell="A13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22" t="s">
        <v>1292</v>
      </c>
      <c r="G5" s="122"/>
      <c r="H5" s="122"/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1295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66" t="s">
        <v>708</v>
      </c>
      <c r="F8" s="118"/>
      <c r="G8" s="122"/>
      <c r="H8" s="122"/>
      <c r="I8" s="122"/>
    </row>
    <row r="9" spans="1:10" x14ac:dyDescent="0.25">
      <c r="A9" s="64" t="s">
        <v>27</v>
      </c>
      <c r="B9" s="116" t="s">
        <v>919</v>
      </c>
      <c r="C9" s="117"/>
      <c r="D9" s="117"/>
      <c r="E9" s="118"/>
      <c r="F9" s="65" t="s">
        <v>146</v>
      </c>
      <c r="G9" s="67" t="s">
        <v>1157</v>
      </c>
      <c r="H9" s="63" t="s">
        <v>29</v>
      </c>
      <c r="I9" s="68">
        <v>43255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889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888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1053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1</v>
      </c>
      <c r="D17" s="96"/>
      <c r="E17" s="96"/>
      <c r="F17" s="96"/>
      <c r="G17" s="96"/>
      <c r="H17" s="111"/>
      <c r="I17" s="70">
        <f>VLOOKUP(C17,Basisdata!$E$4:$F$8,2,FALSE)</f>
        <v>1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69</v>
      </c>
      <c r="D18" s="96"/>
      <c r="E18" s="96"/>
      <c r="F18" s="96"/>
      <c r="G18" s="96"/>
      <c r="H18" s="111"/>
      <c r="I18" s="70">
        <f>VLOOKUP(C18,Basisdata!A13:B20,2,FALSE)</f>
        <v>0.1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1286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normaal brandrisico, basisbeveiliging</v>
      </c>
      <c r="D23" s="93"/>
      <c r="E23" s="93"/>
      <c r="F23" s="93"/>
      <c r="G23" s="93"/>
      <c r="H23" s="110"/>
      <c r="I23" s="73">
        <f>+I16*I17*I18*I19*(I20*I21*I22)</f>
        <v>10</v>
      </c>
      <c r="J23" s="63">
        <f>+IF(I23&gt;400,10000,+IF(I23&gt;100,400,+IF(I23&gt;25,100,25)))</f>
        <v>25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475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495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371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141</v>
      </c>
      <c r="D29" s="96"/>
      <c r="E29" s="96"/>
      <c r="F29" s="96"/>
      <c r="G29" s="96"/>
      <c r="H29" s="96"/>
      <c r="I29" s="75">
        <f>VLOOKUP(C29,Basisdata!$I$4:$J$21,2,FALSE)</f>
        <v>2</v>
      </c>
    </row>
    <row r="30" spans="1:13" ht="15.75" x14ac:dyDescent="0.25">
      <c r="A30" s="105" t="s">
        <v>120</v>
      </c>
      <c r="B30" s="105"/>
      <c r="C30" s="95" t="s">
        <v>67</v>
      </c>
      <c r="D30" s="96"/>
      <c r="E30" s="96"/>
      <c r="F30" s="96"/>
      <c r="G30" s="96"/>
      <c r="H30" s="96"/>
      <c r="I30" s="75">
        <f>VLOOKUP(C30,Basisdata!$I$4:$J$21,2,FALSE)</f>
        <v>5</v>
      </c>
    </row>
    <row r="31" spans="1:13" ht="15.75" x14ac:dyDescent="0.25">
      <c r="A31" s="105" t="s">
        <v>121</v>
      </c>
      <c r="B31" s="105"/>
      <c r="C31" s="95" t="s">
        <v>60</v>
      </c>
      <c r="D31" s="96"/>
      <c r="E31" s="96"/>
      <c r="F31" s="96"/>
      <c r="G31" s="96"/>
      <c r="H31" s="96"/>
      <c r="I31" s="75">
        <f>VLOOKUP(C31,Basisdata!$I$4:$J$21,2,FALSE)</f>
        <v>10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1.2500000000000001E-2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103</v>
      </c>
      <c r="D36" s="96"/>
      <c r="E36" s="96"/>
      <c r="F36" s="96"/>
      <c r="G36" s="96"/>
      <c r="H36" s="96"/>
      <c r="I36" s="77">
        <f>VLOOKUP(C36,Basisdata!$I$41:$J$46,2,FALSE)</f>
        <v>10</v>
      </c>
    </row>
    <row r="37" spans="1:10" ht="39.75" customHeight="1" x14ac:dyDescent="0.25">
      <c r="A37" s="94" t="s">
        <v>130</v>
      </c>
      <c r="B37" s="94"/>
      <c r="C37" s="95" t="s">
        <v>89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95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503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 t="s">
        <v>891</v>
      </c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 t="s">
        <v>1156</v>
      </c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0.125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8.3333333333333329E-2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6.2500000000000001E-5</v>
      </c>
      <c r="J66" s="63">
        <f>+IF(I66&gt;400,10000,+IF(I66&gt;100,400,+IF(I66&gt;25,100,25)))</f>
        <v>25</v>
      </c>
    </row>
  </sheetData>
  <sheetProtection password="CF11" sheet="1" objects="1" scenarios="1"/>
  <mergeCells count="117">
    <mergeCell ref="B6:E6"/>
    <mergeCell ref="F6:G6"/>
    <mergeCell ref="H6:I6"/>
    <mergeCell ref="B7:E7"/>
    <mergeCell ref="F7:G7"/>
    <mergeCell ref="H7:I7"/>
    <mergeCell ref="A1:I1"/>
    <mergeCell ref="A2:I2"/>
    <mergeCell ref="A3:I3"/>
    <mergeCell ref="B4:E4"/>
    <mergeCell ref="F4:I4"/>
    <mergeCell ref="C5:E5"/>
    <mergeCell ref="F5:G5"/>
    <mergeCell ref="H5:I5"/>
    <mergeCell ref="A15:I15"/>
    <mergeCell ref="A16:B16"/>
    <mergeCell ref="C16:H16"/>
    <mergeCell ref="A17:B17"/>
    <mergeCell ref="C17:H17"/>
    <mergeCell ref="A18:B18"/>
    <mergeCell ref="C18:H18"/>
    <mergeCell ref="F8:G8"/>
    <mergeCell ref="H8:I8"/>
    <mergeCell ref="B9:E9"/>
    <mergeCell ref="A10:B10"/>
    <mergeCell ref="C10:I10"/>
    <mergeCell ref="A11:B14"/>
    <mergeCell ref="C11:I11"/>
    <mergeCell ref="C12:I12"/>
    <mergeCell ref="C13:I13"/>
    <mergeCell ref="C14:I14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E1A67B17-53D6-4E18-B6CA-BABC64FBFAFD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471D500F-64C4-4D82-93AF-9DBD7C05BC3F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1B53034C-4CD8-44D3-ADD4-F674DAB89511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CCBBC341-D19B-4FC0-9302-AE142FC5C7AE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C0B36FF2-4A46-4DA4-B429-6C2B8666056A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933637D9-CC3A-4A38-9D20-EFAEAF55C0C9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D088F7EF-A9CF-45A9-B528-6D31B8BED26A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0EA82EE4-C21B-49FF-B888-75AB6DDDC31F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6DCE4059-217F-4F27-B566-7B2F6EA51ABE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247B2410-F7DE-4367-8EA5-3860848FD599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89A70ACB-2B81-40F5-B4CC-DE01B0F5F811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545A65BE-1F24-4E91-B3D2-FD78D53ED813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0426A385-E70E-4F89-9CE6-515E7B4E187A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AF6C87D6-A583-4A3B-8C1E-9673FDB858A2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8397E1AC-3737-48D1-B0EA-2271052B5BEA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80F86932-3216-4490-9632-8EC32B2B5044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6"/>
  <sheetViews>
    <sheetView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22" t="s">
        <v>1292</v>
      </c>
      <c r="G5" s="122"/>
      <c r="H5" s="122"/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1296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1154</v>
      </c>
      <c r="C9" s="117"/>
      <c r="D9" s="117"/>
      <c r="E9" s="118"/>
      <c r="F9" s="65" t="s">
        <v>146</v>
      </c>
      <c r="G9" s="67" t="s">
        <v>657</v>
      </c>
      <c r="H9" s="63" t="s">
        <v>29</v>
      </c>
      <c r="I9" s="68">
        <v>43255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841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1159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1160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49</v>
      </c>
      <c r="D16" s="96"/>
      <c r="E16" s="96"/>
      <c r="F16" s="96"/>
      <c r="G16" s="96"/>
      <c r="H16" s="111"/>
      <c r="I16" s="70">
        <f>VLOOKUP(C16,Basisdata!$A$4:$B$8,2,FALSE)</f>
        <v>15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76</v>
      </c>
      <c r="D18" s="96"/>
      <c r="E18" s="96"/>
      <c r="F18" s="96"/>
      <c r="G18" s="96"/>
      <c r="H18" s="111"/>
      <c r="I18" s="70">
        <f>VLOOKUP(C18,Basisdata!A13:B20,2,FALSE)</f>
        <v>4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1286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240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141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371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67</v>
      </c>
      <c r="D28" s="96"/>
      <c r="E28" s="96"/>
      <c r="F28" s="96"/>
      <c r="G28" s="96"/>
      <c r="H28" s="96"/>
      <c r="I28" s="75">
        <f>VLOOKUP(C28,Basisdata!$I$4:$J$21,2,FALSE)</f>
        <v>5</v>
      </c>
    </row>
    <row r="29" spans="1:13" ht="15.75" x14ac:dyDescent="0.25">
      <c r="A29" s="105" t="s">
        <v>10</v>
      </c>
      <c r="B29" s="105"/>
      <c r="C29" s="95" t="s">
        <v>60</v>
      </c>
      <c r="D29" s="96"/>
      <c r="E29" s="96"/>
      <c r="F29" s="96"/>
      <c r="G29" s="96"/>
      <c r="H29" s="96"/>
      <c r="I29" s="75">
        <f>VLOOKUP(C29,Basisdata!$I$4:$J$21,2,FALSE)</f>
        <v>10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1.2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14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93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1.2000000000000119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0.80000000000000793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0.12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B35FF49C-7391-43C7-835F-549E29534EEE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C338D9BE-85F7-46B1-8CC5-BEC27E7BD132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7B0D598B-9685-443A-B872-052FA3B10BD5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AE9EAA3E-0232-4BA7-A98C-5FCF765C1C35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A05EE2CA-9FB9-44A3-8AC0-6ACBDA689E64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676A643E-5628-4582-9DB7-ECD6DB8503A2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5B30C09B-CA4D-467D-9F52-835F2F3D05E8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3761C6BC-4F16-4A1F-A61C-DAC92DBA8102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A7BBB982-50CE-4378-80C8-679110273603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BA528235-D093-4C9E-81E1-311D300A71AE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AD0B7726-202B-4F5B-B621-90A4A40F9AD2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7247A0BA-EA7B-44FC-A420-647C1C1B5AE0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B850B43E-6E79-4A97-9828-1608E8E2EFC7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1214527F-36C6-4DC8-98A7-21619AA7B29F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65588817-2B6F-4939-A22D-9E222F864779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0A231300-AE6B-43AC-9F47-8AEE2D5895A4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6"/>
  <sheetViews>
    <sheetView topLeftCell="A13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22" t="s">
        <v>1292</v>
      </c>
      <c r="G5" s="122"/>
      <c r="H5" s="122"/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1295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1161</v>
      </c>
      <c r="C9" s="117"/>
      <c r="D9" s="117"/>
      <c r="E9" s="118"/>
      <c r="F9" s="65" t="s">
        <v>146</v>
      </c>
      <c r="G9" s="67" t="s">
        <v>657</v>
      </c>
      <c r="H9" s="63" t="s">
        <v>29</v>
      </c>
      <c r="I9" s="68">
        <v>43255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841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1162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1160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72</v>
      </c>
      <c r="D18" s="96"/>
      <c r="E18" s="96"/>
      <c r="F18" s="96"/>
      <c r="G18" s="96"/>
      <c r="H18" s="111"/>
      <c r="I18" s="70">
        <f>VLOOKUP(C18,Basisdata!A13:B20,2,FALSE)</f>
        <v>0.5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1286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200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141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371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67</v>
      </c>
      <c r="D28" s="96"/>
      <c r="E28" s="96"/>
      <c r="F28" s="96"/>
      <c r="G28" s="96"/>
      <c r="H28" s="96"/>
      <c r="I28" s="75">
        <f>VLOOKUP(C28,Basisdata!$I$4:$J$21,2,FALSE)</f>
        <v>5</v>
      </c>
    </row>
    <row r="29" spans="1:13" ht="15.75" x14ac:dyDescent="0.25">
      <c r="A29" s="105" t="s">
        <v>10</v>
      </c>
      <c r="B29" s="105"/>
      <c r="C29" s="95" t="s">
        <v>60</v>
      </c>
      <c r="D29" s="96"/>
      <c r="E29" s="96"/>
      <c r="F29" s="96"/>
      <c r="G29" s="96"/>
      <c r="H29" s="96"/>
      <c r="I29" s="75">
        <f>VLOOKUP(C29,Basisdata!$I$4:$J$21,2,FALSE)</f>
        <v>10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14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93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1.00000000000001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0.66666666666667329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0.1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CC6240A7-ED92-404A-BC0C-2DDE7F806FEB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C4ECEF10-7792-4DE9-BF21-4B711DE746AF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2DF4BCCF-461B-47D5-BDA4-FEFC03F89F88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1B359E3D-DCD5-44DB-BA58-64B4FA22CDC9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1E9CEE0C-79ED-47F5-A814-C3AE340CDB26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A247509A-E545-4596-97B3-9715A83AA358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E14F33F0-0071-4399-B3DD-9C1A47D1D954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15F29680-F60F-4E6F-B032-CDC6DD1C923F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963FBF45-3E91-4FFE-958E-1F0B1129416E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51CD6EF5-3177-4D9E-91A0-B407382C71C4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0C6FF369-688C-4F1A-9654-FF55E4B57F91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8609A4E0-003E-441B-A1BB-31486570BFB0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27753D9B-1C0E-4E75-8CCE-25DBACB45AEE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6B912B48-1743-4F37-B521-FE7A6BEAC2CA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42514A7B-1D79-46DD-8BE5-B2C4D1712B70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78A34304-BC8C-45E3-AB16-660F8BAA3971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6"/>
  <sheetViews>
    <sheetView topLeftCell="A13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1292</v>
      </c>
      <c r="G5" s="122"/>
      <c r="H5" s="122"/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1295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66" t="s">
        <v>893</v>
      </c>
      <c r="F8" s="118"/>
      <c r="G8" s="122"/>
      <c r="H8" s="122"/>
      <c r="I8" s="122"/>
    </row>
    <row r="9" spans="1:10" x14ac:dyDescent="0.25">
      <c r="A9" s="64" t="s">
        <v>27</v>
      </c>
      <c r="B9" s="116" t="s">
        <v>926</v>
      </c>
      <c r="C9" s="117"/>
      <c r="D9" s="117"/>
      <c r="E9" s="118"/>
      <c r="F9" s="65" t="s">
        <v>146</v>
      </c>
      <c r="G9" s="67" t="s">
        <v>1164</v>
      </c>
      <c r="H9" s="63" t="s">
        <v>29</v>
      </c>
      <c r="I9" s="68">
        <v>43255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889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888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1163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1</v>
      </c>
      <c r="D17" s="96"/>
      <c r="E17" s="96"/>
      <c r="F17" s="96"/>
      <c r="G17" s="96"/>
      <c r="H17" s="111"/>
      <c r="I17" s="70">
        <f>VLOOKUP(C17,Basisdata!$E$4:$F$8,2,FALSE)</f>
        <v>1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69</v>
      </c>
      <c r="D18" s="96"/>
      <c r="E18" s="96"/>
      <c r="F18" s="96"/>
      <c r="G18" s="96"/>
      <c r="H18" s="111"/>
      <c r="I18" s="70">
        <f>VLOOKUP(C18,Basisdata!A13:B20,2,FALSE)</f>
        <v>0.1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03"/>
      <c r="D20" s="103"/>
      <c r="E20" s="103"/>
      <c r="F20" s="103"/>
      <c r="G20" s="103"/>
      <c r="H20" s="104"/>
      <c r="I20" s="69">
        <v>1</v>
      </c>
    </row>
    <row r="21" spans="1:13" ht="15.75" x14ac:dyDescent="0.25">
      <c r="A21" s="98"/>
      <c r="B21" s="99"/>
      <c r="C21" s="103" t="s">
        <v>1286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normaal brandrisico, basisbeveiliging</v>
      </c>
      <c r="D23" s="93"/>
      <c r="E23" s="93"/>
      <c r="F23" s="93"/>
      <c r="G23" s="93"/>
      <c r="H23" s="110"/>
      <c r="I23" s="73">
        <f>+I16*I17*I18*I19*(I20*I21*I22)</f>
        <v>10</v>
      </c>
      <c r="J23" s="63">
        <f>+IF(I23&gt;400,10000,+IF(I23&gt;100,400,+IF(I23&gt;25,100,25)))</f>
        <v>25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475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495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371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141</v>
      </c>
      <c r="D29" s="96"/>
      <c r="E29" s="96"/>
      <c r="F29" s="96"/>
      <c r="G29" s="96"/>
      <c r="H29" s="96"/>
      <c r="I29" s="75">
        <f>VLOOKUP(C29,Basisdata!$I$4:$J$21,2,FALSE)</f>
        <v>2</v>
      </c>
    </row>
    <row r="30" spans="1:13" ht="15.75" x14ac:dyDescent="0.25">
      <c r="A30" s="105" t="s">
        <v>120</v>
      </c>
      <c r="B30" s="105"/>
      <c r="C30" s="95" t="s">
        <v>67</v>
      </c>
      <c r="D30" s="96"/>
      <c r="E30" s="96"/>
      <c r="F30" s="96"/>
      <c r="G30" s="96"/>
      <c r="H30" s="96"/>
      <c r="I30" s="75">
        <f>VLOOKUP(C30,Basisdata!$I$4:$J$21,2,FALSE)</f>
        <v>5</v>
      </c>
    </row>
    <row r="31" spans="1:13" ht="15.75" x14ac:dyDescent="0.25">
      <c r="A31" s="105" t="s">
        <v>121</v>
      </c>
      <c r="B31" s="105"/>
      <c r="C31" s="95" t="s">
        <v>60</v>
      </c>
      <c r="D31" s="96"/>
      <c r="E31" s="96"/>
      <c r="F31" s="96"/>
      <c r="G31" s="96"/>
      <c r="H31" s="96"/>
      <c r="I31" s="75">
        <f>VLOOKUP(C31,Basisdata!$I$4:$J$21,2,FALSE)</f>
        <v>10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1.2500000000000001E-2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498</v>
      </c>
      <c r="D36" s="96"/>
      <c r="E36" s="96"/>
      <c r="F36" s="96"/>
      <c r="G36" s="96"/>
      <c r="H36" s="96"/>
      <c r="I36" s="77" t="str">
        <f>VLOOKUP(C36,Basisdata!$I$41:$J$46,2,FALSE)</f>
        <v>N/A</v>
      </c>
    </row>
    <row r="37" spans="1:10" ht="39.75" customHeight="1" x14ac:dyDescent="0.25">
      <c r="A37" s="94" t="s">
        <v>130</v>
      </c>
      <c r="B37" s="94"/>
      <c r="C37" s="95" t="s">
        <v>91</v>
      </c>
      <c r="D37" s="96"/>
      <c r="E37" s="96"/>
      <c r="F37" s="96"/>
      <c r="G37" s="96"/>
      <c r="H37" s="96"/>
      <c r="I37" s="77">
        <f>+IF(I36="N/A",VLOOKUP(C37,Basisdata!$A$33:$B$37,2,FALSE),"N/A")</f>
        <v>0.5</v>
      </c>
    </row>
    <row r="38" spans="1:10" ht="39.950000000000003" customHeight="1" x14ac:dyDescent="0.25">
      <c r="A38" s="92" t="s">
        <v>467</v>
      </c>
      <c r="B38" s="92"/>
      <c r="C38" s="95" t="s">
        <v>95</v>
      </c>
      <c r="D38" s="96"/>
      <c r="E38" s="96"/>
      <c r="F38" s="96"/>
      <c r="G38" s="96"/>
      <c r="H38" s="96"/>
      <c r="I38" s="77">
        <f>+IF(I36="N/A",VLOOKUP(C38,Basisdata!$E$33:$F$37,2,FALSE),"N/A")</f>
        <v>10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>
        <f>+IF(I36="N/A",VLOOKUP(C39,Basisdata!$I$33:$J$37,2,FALSE),"N/A")</f>
        <v>0.2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>
        <f>+IF(I36="N/A",VLOOKUP(C40,Basisdata!$E$41:$F$43,2,FALSE),"N/A")</f>
        <v>2</v>
      </c>
    </row>
    <row r="41" spans="1:10" ht="39.950000000000003" customHeight="1" x14ac:dyDescent="0.25">
      <c r="A41" s="92" t="s">
        <v>509</v>
      </c>
      <c r="B41" s="92"/>
      <c r="C41" s="97" t="s">
        <v>500</v>
      </c>
      <c r="D41" s="97"/>
      <c r="E41" s="97"/>
      <c r="F41" s="97"/>
      <c r="G41" s="97"/>
      <c r="H41" s="97"/>
      <c r="I41" s="78">
        <f>+IF(I36="N/A",VLOOKUP(C41,Basisdata!$A$41:$B$42,2,FALSE),"N/A")</f>
        <v>1</v>
      </c>
    </row>
    <row r="42" spans="1:10" ht="39.950000000000003" customHeight="1" x14ac:dyDescent="0.25">
      <c r="A42" s="92" t="s">
        <v>502</v>
      </c>
      <c r="B42" s="92"/>
      <c r="C42" s="108" t="s">
        <v>503</v>
      </c>
      <c r="D42" s="108"/>
      <c r="E42" s="108"/>
      <c r="F42" s="108"/>
      <c r="G42" s="108"/>
      <c r="H42" s="108"/>
      <c r="I42" s="78">
        <f>+IF(I36="N/A",VLOOKUP(C42,Basisdata!A49:B50,2,FALSE),"N/A")</f>
        <v>1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>
        <f>+IF(I36="N/A",VLOOKUP(C43,Basisdata!E49:F51,2,FALSE),"N/A")</f>
        <v>1</v>
      </c>
    </row>
    <row r="44" spans="1:10" ht="15.75" x14ac:dyDescent="0.25">
      <c r="A44" s="98" t="s">
        <v>526</v>
      </c>
      <c r="B44" s="99"/>
      <c r="C44" s="109" t="s">
        <v>891</v>
      </c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 t="s">
        <v>916</v>
      </c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2.5000000000000001E-2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1.6666666666666666E-2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6.2500000000000001E-5</v>
      </c>
      <c r="J66" s="63">
        <f>+IF(I66&gt;400,10000,+IF(I66&gt;100,400,+IF(I66&gt;25,100,25)))</f>
        <v>25</v>
      </c>
    </row>
  </sheetData>
  <sheetProtection password="CF11" sheet="1" objects="1" scenarios="1"/>
  <mergeCells count="117">
    <mergeCell ref="B6:E6"/>
    <mergeCell ref="F6:G6"/>
    <mergeCell ref="H6:I6"/>
    <mergeCell ref="B7:E7"/>
    <mergeCell ref="F7:G7"/>
    <mergeCell ref="H7:I7"/>
    <mergeCell ref="A1:I1"/>
    <mergeCell ref="A2:I2"/>
    <mergeCell ref="A3:I3"/>
    <mergeCell ref="B4:E4"/>
    <mergeCell ref="F4:I4"/>
    <mergeCell ref="C5:E5"/>
    <mergeCell ref="F5:G5"/>
    <mergeCell ref="H5:I5"/>
    <mergeCell ref="A15:I15"/>
    <mergeCell ref="A16:B16"/>
    <mergeCell ref="C16:H16"/>
    <mergeCell ref="A17:B17"/>
    <mergeCell ref="C17:H17"/>
    <mergeCell ref="A18:B18"/>
    <mergeCell ref="C18:H18"/>
    <mergeCell ref="F8:G8"/>
    <mergeCell ref="H8:I8"/>
    <mergeCell ref="B9:E9"/>
    <mergeCell ref="A10:B10"/>
    <mergeCell ref="C10:I10"/>
    <mergeCell ref="A11:B14"/>
    <mergeCell ref="C11:I11"/>
    <mergeCell ref="C12:I12"/>
    <mergeCell ref="C13:I13"/>
    <mergeCell ref="C14:I14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8651A955-020C-405F-AE96-868D5996EA3A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EC2ED648-EFA5-4A08-9844-A7596D15ADE7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2737F14A-FEBE-472A-8A9E-0472B2FEE283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622367B3-17A8-48A1-AD1D-A3FCB618D732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FE36BD71-95D3-4116-887B-7133160AB5F9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96593257-7EF8-4F36-BD9C-897D8A674CB0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D4CEBC35-B46C-4E07-BC79-A58187107127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C49BD7A8-51E1-49B9-B15D-836BAA47D43C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312FE352-1C97-4EF9-9F59-C37FBBF401A3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2172411B-67CB-4F57-8226-0136ACDD5DB6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8DB86F9C-330F-4818-AF8D-DE4443FCC202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1D8EAAF0-9651-48ED-B9E3-B22DB37BA3F7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7E337C73-09A1-4208-A511-E50992392915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764BACB9-029B-4EA3-A3A3-3577090F99EB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EC189D02-04B4-4BAC-B116-CCA63680FFA8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D8945850-49C3-439E-9D76-B39F8D066B7E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6"/>
  <sheetViews>
    <sheetView topLeftCell="A13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/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1165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1052</v>
      </c>
      <c r="C9" s="117"/>
      <c r="D9" s="117"/>
      <c r="E9" s="118"/>
      <c r="F9" s="65" t="s">
        <v>146</v>
      </c>
      <c r="G9" s="67" t="s">
        <v>652</v>
      </c>
      <c r="H9" s="63" t="s">
        <v>29</v>
      </c>
      <c r="I9" s="68">
        <v>43012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889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888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1053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1</v>
      </c>
      <c r="D17" s="96"/>
      <c r="E17" s="96"/>
      <c r="F17" s="96"/>
      <c r="G17" s="96"/>
      <c r="H17" s="111"/>
      <c r="I17" s="70">
        <f>VLOOKUP(C17,Basisdata!$E$4:$F$8,2,FALSE)</f>
        <v>1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2</v>
      </c>
      <c r="D18" s="96"/>
      <c r="E18" s="96"/>
      <c r="F18" s="96"/>
      <c r="G18" s="96"/>
      <c r="H18" s="111"/>
      <c r="I18" s="70">
        <f>VLOOKUP(C18,Basisdata!A13:B20,2,FALSE)</f>
        <v>1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1286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verhoogd brandrisico, maatregelen nodig</v>
      </c>
      <c r="D23" s="93"/>
      <c r="E23" s="93"/>
      <c r="F23" s="93"/>
      <c r="G23" s="93"/>
      <c r="H23" s="110"/>
      <c r="I23" s="73">
        <f>+I16*I17*I18*I19*(I20*I21*I22)</f>
        <v>100</v>
      </c>
      <c r="J23" s="63">
        <f>+IF(I23&gt;400,10000,+IF(I23&gt;100,400,+IF(I23&gt;25,100,25)))</f>
        <v>100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475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67</v>
      </c>
      <c r="D28" s="96"/>
      <c r="E28" s="96"/>
      <c r="F28" s="96"/>
      <c r="G28" s="96"/>
      <c r="H28" s="96"/>
      <c r="I28" s="75">
        <f>VLOOKUP(C28,Basisdata!$I$4:$J$21,2,FALSE)</f>
        <v>5</v>
      </c>
    </row>
    <row r="29" spans="1:13" ht="15.75" x14ac:dyDescent="0.25">
      <c r="A29" s="105" t="s">
        <v>10</v>
      </c>
      <c r="B29" s="105"/>
      <c r="C29" s="95" t="s">
        <v>60</v>
      </c>
      <c r="D29" s="96"/>
      <c r="E29" s="96"/>
      <c r="F29" s="96"/>
      <c r="G29" s="96"/>
      <c r="H29" s="96"/>
      <c r="I29" s="75">
        <f>VLOOKUP(C29,Basisdata!$I$4:$J$21,2,FALSE)</f>
        <v>10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0.5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102</v>
      </c>
      <c r="D36" s="96"/>
      <c r="E36" s="96"/>
      <c r="F36" s="96"/>
      <c r="G36" s="96"/>
      <c r="H36" s="96"/>
      <c r="I36" s="77">
        <f>VLOOKUP(C36,Basisdata!$I$41:$J$46,2,FALSE)</f>
        <v>5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95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2.5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1.6666666666666667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2.5000000000000001E-2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56A05D33-76D4-4AB9-9A2D-3FFCE3970CEB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8B7CA5EA-E98F-4AAD-A397-30F75C563F27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DAD0E86A-E48E-4ACF-9593-52C487CA9F56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032E56D8-922B-438A-B218-8EE58ED33267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61594A97-9778-4851-B263-A775F8F80087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2E3F379F-25A3-483B-BD28-AA0F0631B449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8BE7A03A-165D-4E3B-B468-914C885557E5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DD010FAC-3062-411B-82AB-8887349E88F6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6D5794F9-52B9-4F5B-8459-8AFD116302A8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B5745321-4DD3-4D2D-9894-7EB75D9DED35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995ED275-9BC4-4F71-A3CA-0A2A3B258E9C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C6A94B24-7149-477F-908E-099CB5A8C684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DA6750D2-CBF0-4B9C-BAA1-D96E1A83FED6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63172A26-8A22-4F35-ABA1-79B2A1AB0486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4B9B444F-96C8-4099-BCD8-76A1AA60E1A0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2D1182F9-77BA-42A2-BB22-491A31D77CD9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6"/>
  <sheetViews>
    <sheetView topLeftCell="A10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/>
      <c r="G5" s="122"/>
      <c r="H5" s="122" t="s">
        <v>639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1165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1154</v>
      </c>
      <c r="C9" s="117"/>
      <c r="D9" s="117"/>
      <c r="E9" s="118"/>
      <c r="F9" s="65" t="s">
        <v>146</v>
      </c>
      <c r="G9" s="67" t="s">
        <v>657</v>
      </c>
      <c r="H9" s="63" t="s">
        <v>29</v>
      </c>
      <c r="I9" s="68">
        <v>43017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841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1166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1167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49</v>
      </c>
      <c r="D16" s="96"/>
      <c r="E16" s="96"/>
      <c r="F16" s="96"/>
      <c r="G16" s="96"/>
      <c r="H16" s="111"/>
      <c r="I16" s="70">
        <f>VLOOKUP(C16,Basisdata!$A$4:$B$8,2,FALSE)</f>
        <v>15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76</v>
      </c>
      <c r="D18" s="96"/>
      <c r="E18" s="96"/>
      <c r="F18" s="96"/>
      <c r="G18" s="96"/>
      <c r="H18" s="111"/>
      <c r="I18" s="70">
        <f>VLOOKUP(C18,Basisdata!A13:B20,2,FALSE)</f>
        <v>4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1286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240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141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371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67</v>
      </c>
      <c r="D28" s="96"/>
      <c r="E28" s="96"/>
      <c r="F28" s="96"/>
      <c r="G28" s="96"/>
      <c r="H28" s="96"/>
      <c r="I28" s="75">
        <f>VLOOKUP(C28,Basisdata!$I$4:$J$21,2,FALSE)</f>
        <v>5</v>
      </c>
    </row>
    <row r="29" spans="1:13" ht="15.75" x14ac:dyDescent="0.25">
      <c r="A29" s="105" t="s">
        <v>10</v>
      </c>
      <c r="B29" s="105"/>
      <c r="C29" s="95" t="s">
        <v>60</v>
      </c>
      <c r="D29" s="96"/>
      <c r="E29" s="96"/>
      <c r="F29" s="96"/>
      <c r="G29" s="96"/>
      <c r="H29" s="96"/>
      <c r="I29" s="75">
        <f>VLOOKUP(C29,Basisdata!$I$4:$J$21,2,FALSE)</f>
        <v>10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1.2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14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93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1.2000000000000119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0.80000000000000793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0.12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133AD3F5-6DB8-42D1-950E-1638A4BBF033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82EB889E-4F4E-4C43-9890-70ECEC1A5593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8B175954-589C-4A83-ABCF-D8076D4BA791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4822DD10-73B5-499B-9A57-33749599EA8D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C234691A-BA94-41E5-B1B2-57DA68497C2B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B926B70C-CF5F-4DFC-9F95-9246709EA460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EB358FC3-5450-483E-8357-3A1CDEE5BDAF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E8F838D7-3589-45A0-9473-9D93B3E711E2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6D461515-E421-4473-BCA6-D423D9A6BCDC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F04C42C7-CC52-49F9-A191-04A52A16B075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1858EAC0-3C37-4DEA-95B2-64E7667E35A6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B0B37131-E25A-4039-9CA7-EFACE4FA5F33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D340930F-3221-4890-B4F0-A0E4D7EA84E9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D6B540C6-1849-4CD7-A0ED-824C5EBD990E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8B92E5E5-B753-421C-9B1E-69040A9F29F6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215C0A33-A6E2-4D1C-BC9C-3EE58964788D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6"/>
  <sheetViews>
    <sheetView topLeftCell="A7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/>
      <c r="G5" s="122"/>
      <c r="H5" s="122" t="s">
        <v>639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1165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1054</v>
      </c>
      <c r="C9" s="117"/>
      <c r="D9" s="117"/>
      <c r="E9" s="118"/>
      <c r="F9" s="65" t="s">
        <v>146</v>
      </c>
      <c r="G9" s="67" t="s">
        <v>657</v>
      </c>
      <c r="H9" s="63" t="s">
        <v>29</v>
      </c>
      <c r="I9" s="68">
        <v>42996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841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1168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1167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72</v>
      </c>
      <c r="D18" s="96"/>
      <c r="E18" s="96"/>
      <c r="F18" s="96"/>
      <c r="G18" s="96"/>
      <c r="H18" s="111"/>
      <c r="I18" s="70">
        <f>VLOOKUP(C18,Basisdata!A13:B20,2,FALSE)</f>
        <v>0.5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1286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200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141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371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67</v>
      </c>
      <c r="D28" s="96"/>
      <c r="E28" s="96"/>
      <c r="F28" s="96"/>
      <c r="G28" s="96"/>
      <c r="H28" s="96"/>
      <c r="I28" s="75">
        <f>VLOOKUP(C28,Basisdata!$I$4:$J$21,2,FALSE)</f>
        <v>5</v>
      </c>
    </row>
    <row r="29" spans="1:13" ht="15.75" x14ac:dyDescent="0.25">
      <c r="A29" s="105" t="s">
        <v>10</v>
      </c>
      <c r="B29" s="105"/>
      <c r="C29" s="95" t="s">
        <v>60</v>
      </c>
      <c r="D29" s="96"/>
      <c r="E29" s="96"/>
      <c r="F29" s="96"/>
      <c r="G29" s="96"/>
      <c r="H29" s="96"/>
      <c r="I29" s="75">
        <f>VLOOKUP(C29,Basisdata!$I$4:$J$21,2,FALSE)</f>
        <v>10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14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93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1.00000000000001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0.66666666666667329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0.1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0CE1C48E-1F87-44F3-A32B-158C63E6E672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C36E3A68-381C-428E-8130-F5A99E603B35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E39097E8-92D3-4022-A5B7-7CAD0324B573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CAB76A04-D1BD-4110-A313-4E7B12D19595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DA74BAEC-1DC6-4A8A-ABFC-EF2B40CBBEA2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825573B4-F399-4D43-8640-C3891E830681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84E53457-489B-4778-8F10-9D21A9F1F18D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5C7466A6-3D12-488A-A6D8-89C11FFF92BB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022B12AC-4D31-4E39-853A-3CCB3DAC8E51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0BE2AEF6-770E-4C5A-ADAC-2E177A507930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1019B9E9-BF6C-49EB-8837-060271D9C1F1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E5F4F224-7770-4BF1-9DB8-062536D78647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6EFA8EB1-0BF4-4CC4-98BC-A83FF2282E5F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C0291AEF-4682-4EE7-A489-9078789CF07F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3F43B071-0274-4C39-8F3B-9903D7D068E1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2B963569-F706-4B80-89FF-F9949CD670B6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6"/>
  <sheetViews>
    <sheetView topLeftCell="A19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/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1165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893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1055</v>
      </c>
      <c r="C9" s="117"/>
      <c r="D9" s="117"/>
      <c r="E9" s="118"/>
      <c r="F9" s="65" t="s">
        <v>146</v>
      </c>
      <c r="G9" s="67" t="s">
        <v>652</v>
      </c>
      <c r="H9" s="63" t="s">
        <v>29</v>
      </c>
      <c r="I9" s="68">
        <v>43012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889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888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1053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1</v>
      </c>
      <c r="D17" s="96"/>
      <c r="E17" s="96"/>
      <c r="F17" s="96"/>
      <c r="G17" s="96"/>
      <c r="H17" s="111"/>
      <c r="I17" s="70">
        <f>VLOOKUP(C17,Basisdata!$E$4:$F$8,2,FALSE)</f>
        <v>1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2</v>
      </c>
      <c r="D18" s="96"/>
      <c r="E18" s="96"/>
      <c r="F18" s="96"/>
      <c r="G18" s="96"/>
      <c r="H18" s="111"/>
      <c r="I18" s="70">
        <f>VLOOKUP(C18,Basisdata!A13:B20,2,FALSE)</f>
        <v>1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1286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verhoogd brandrisico, maatregelen nodig</v>
      </c>
      <c r="D23" s="93"/>
      <c r="E23" s="93"/>
      <c r="F23" s="93"/>
      <c r="G23" s="93"/>
      <c r="H23" s="110"/>
      <c r="I23" s="73">
        <f>+I16*I17*I18*I19*(I20*I21*I22)</f>
        <v>100</v>
      </c>
      <c r="J23" s="63">
        <f>+IF(I23&gt;400,10000,+IF(I23&gt;100,400,+IF(I23&gt;25,100,25)))</f>
        <v>100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475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67</v>
      </c>
      <c r="D28" s="96"/>
      <c r="E28" s="96"/>
      <c r="F28" s="96"/>
      <c r="G28" s="96"/>
      <c r="H28" s="96"/>
      <c r="I28" s="75">
        <f>VLOOKUP(C28,Basisdata!$I$4:$J$21,2,FALSE)</f>
        <v>5</v>
      </c>
    </row>
    <row r="29" spans="1:13" ht="15.75" x14ac:dyDescent="0.25">
      <c r="A29" s="105" t="s">
        <v>10</v>
      </c>
      <c r="B29" s="105"/>
      <c r="C29" s="95" t="s">
        <v>60</v>
      </c>
      <c r="D29" s="96"/>
      <c r="E29" s="96"/>
      <c r="F29" s="96"/>
      <c r="G29" s="96"/>
      <c r="H29" s="96"/>
      <c r="I29" s="75">
        <f>VLOOKUP(C29,Basisdata!$I$4:$J$21,2,FALSE)</f>
        <v>10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0.5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102</v>
      </c>
      <c r="D36" s="96"/>
      <c r="E36" s="96"/>
      <c r="F36" s="96"/>
      <c r="G36" s="96"/>
      <c r="H36" s="96"/>
      <c r="I36" s="77">
        <f>VLOOKUP(C36,Basisdata!$I$41:$J$46,2,FALSE)</f>
        <v>5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95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2.5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1.6666666666666667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2.5000000000000001E-2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B3938918-00DC-41F2-82C2-DA67C5218D0D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C7D0EAD5-4750-41CE-ACEE-F2D679D0F4F2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18AA7FA5-5C7D-4D20-BCEA-0AA720CB11A7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74D724F4-E189-4EC8-8CDC-5D6130A2A431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3CAF8AAE-194A-4E79-A79C-300812D18C38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6BAB828B-465C-4567-BCB5-0204A637F4A0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2E37581A-708C-4D9D-96E7-BB2A42ECE9DF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58CC717B-8403-4B29-93B5-0F675036B10C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8B58BD2B-75CE-413A-8DB5-3879F99EE655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1B2F0CD2-8A92-4E59-87A0-210170C00431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C7CE1932-1590-48D8-986D-4E0576A17CF6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F4C71C1E-977E-4554-8AC3-E5854CC89322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07F91566-16BF-4444-B200-83CA87B1A305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507CE725-872A-43E0-BC37-0E5B80AD2A46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2E9584BF-14F7-4CA4-B64D-F0E2FBC8489F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68A31BDB-6CCB-4F92-8CB9-A8ED957A9CA9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00FF00"/>
  </sheetPr>
  <dimension ref="A1:M66"/>
  <sheetViews>
    <sheetView topLeftCell="A13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690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 t="s">
        <v>634</v>
      </c>
      <c r="I6" s="122"/>
    </row>
    <row r="7" spans="1:10" x14ac:dyDescent="0.25">
      <c r="A7" s="63" t="s">
        <v>25</v>
      </c>
      <c r="B7" s="116" t="s">
        <v>1212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>
        <v>1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/>
      <c r="C9" s="117"/>
      <c r="D9" s="117"/>
      <c r="E9" s="118"/>
      <c r="F9" s="65" t="s">
        <v>146</v>
      </c>
      <c r="G9" s="67">
        <v>0</v>
      </c>
      <c r="H9" s="63" t="s">
        <v>29</v>
      </c>
      <c r="I9" s="68">
        <v>42947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692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680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677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 t="s">
        <v>679</v>
      </c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1</v>
      </c>
      <c r="D17" s="96"/>
      <c r="E17" s="96"/>
      <c r="F17" s="96"/>
      <c r="G17" s="96"/>
      <c r="H17" s="111"/>
      <c r="I17" s="70">
        <f>VLOOKUP(C17,Basisdata!$E$4:$F$8,2,FALSE)</f>
        <v>1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72</v>
      </c>
      <c r="D18" s="96"/>
      <c r="E18" s="96"/>
      <c r="F18" s="96"/>
      <c r="G18" s="96"/>
      <c r="H18" s="111"/>
      <c r="I18" s="70">
        <f>VLOOKUP(C18,Basisdata!A13:B20,2,FALSE)</f>
        <v>0.5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1251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verhoogd brandrisico, maatregelen nodig</v>
      </c>
      <c r="D23" s="93"/>
      <c r="E23" s="93"/>
      <c r="F23" s="93"/>
      <c r="G23" s="93"/>
      <c r="H23" s="110"/>
      <c r="I23" s="73">
        <f>+I16*I17*I18*I19*(I20*I21*I22)</f>
        <v>50</v>
      </c>
      <c r="J23" s="63">
        <f>+IF(I23&gt;400,10000,+IF(I23&gt;100,400,+IF(I23&gt;25,100,25)))</f>
        <v>100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475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67</v>
      </c>
      <c r="D28" s="96"/>
      <c r="E28" s="96"/>
      <c r="F28" s="96"/>
      <c r="G28" s="96"/>
      <c r="H28" s="96"/>
      <c r="I28" s="75">
        <f>VLOOKUP(C28,Basisdata!$I$4:$J$21,2,FALSE)</f>
        <v>5</v>
      </c>
    </row>
    <row r="29" spans="1:13" ht="15.75" x14ac:dyDescent="0.25">
      <c r="A29" s="105" t="s">
        <v>10</v>
      </c>
      <c r="B29" s="105"/>
      <c r="C29" s="95" t="s">
        <v>8</v>
      </c>
      <c r="D29" s="96"/>
      <c r="E29" s="96"/>
      <c r="F29" s="96"/>
      <c r="G29" s="96"/>
      <c r="H29" s="96"/>
      <c r="I29" s="75">
        <f>VLOOKUP(C29,Basisdata!$I$4:$J$21,2,FALSE)</f>
        <v>1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2.5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497</v>
      </c>
      <c r="D36" s="96"/>
      <c r="E36" s="96"/>
      <c r="F36" s="96"/>
      <c r="G36" s="96"/>
      <c r="H36" s="96"/>
      <c r="I36" s="77">
        <f>VLOOKUP(C36,Basisdata!$I$41:$J$46,2,FALSE)</f>
        <v>0.1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87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93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0.25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0.125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1.2500000000000001E-2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82246274-F770-4C9B-876F-AC5D26D084C9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E2B48136-D337-437F-ADE8-2834C1D4FE7E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867BEFFC-53EE-493E-96A7-311EC0FA6D88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D8A096E3-636E-45B6-B961-09890BCF73F8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DB774384-D9BB-4A6D-8AE6-7CF83ADE7DDE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FA3BFDBE-DBF6-4DBB-AAF3-1FC1B3149552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208A352F-9A29-443A-A52D-38B0D1DCE34B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8CF952C8-73B5-4FED-A40D-B6CF3828DF56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9990E990-F95A-40D3-B536-8392D49EB68C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B4029662-5FE3-4586-A2CC-D27ED411008B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83A4391C-E54F-4137-A838-F74255DA4BFF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A12646E6-3771-4E7B-AF8D-9A40BB983561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A962E987-B1B7-4E9F-8183-4C08436E282F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148BCDA6-B0F1-4F5E-8C15-1BBB9B6A4854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028C9789-1C33-4E83-8D48-335E58469639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D813E935-CAE4-4493-BF6B-3263D01743F6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>
    <tabColor rgb="FF00FF00"/>
  </sheetPr>
  <dimension ref="A1:M66"/>
  <sheetViews>
    <sheetView topLeftCell="A16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600</v>
      </c>
      <c r="G5" s="122"/>
      <c r="H5" s="122" t="s">
        <v>601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629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1169</v>
      </c>
      <c r="C9" s="117"/>
      <c r="D9" s="117"/>
      <c r="E9" s="118"/>
      <c r="F9" s="65" t="s">
        <v>146</v>
      </c>
      <c r="G9" s="67" t="s">
        <v>599</v>
      </c>
      <c r="H9" s="63" t="s">
        <v>29</v>
      </c>
      <c r="I9" s="68">
        <v>42914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888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1053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/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56</v>
      </c>
      <c r="D16" s="96"/>
      <c r="E16" s="96"/>
      <c r="F16" s="96"/>
      <c r="G16" s="96"/>
      <c r="H16" s="111"/>
      <c r="I16" s="70">
        <f>VLOOKUP(C16,Basisdata!$A$4:$B$8,2,FALSE)</f>
        <v>50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1</v>
      </c>
      <c r="D17" s="96"/>
      <c r="E17" s="96"/>
      <c r="F17" s="96"/>
      <c r="G17" s="96"/>
      <c r="H17" s="111"/>
      <c r="I17" s="70">
        <f>VLOOKUP(C17,Basisdata!$E$4:$F$8,2,FALSE)</f>
        <v>1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72</v>
      </c>
      <c r="D18" s="96"/>
      <c r="E18" s="96"/>
      <c r="F18" s="96"/>
      <c r="G18" s="96"/>
      <c r="H18" s="111"/>
      <c r="I18" s="70">
        <f>VLOOKUP(C18,Basisdata!A13:B20,2,FALSE)</f>
        <v>0.5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/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normaal brandrisico, basisbeveiliging</v>
      </c>
      <c r="D23" s="93"/>
      <c r="E23" s="93"/>
      <c r="F23" s="93"/>
      <c r="G23" s="93"/>
      <c r="H23" s="110"/>
      <c r="I23" s="73">
        <f>+I16*I17*I18*I19*(I20*I21*I22)</f>
        <v>25</v>
      </c>
      <c r="J23" s="63">
        <f>+IF(I23&gt;400,10000,+IF(I23&gt;100,400,+IF(I23&gt;25,100,25)))</f>
        <v>25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475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495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371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141</v>
      </c>
      <c r="D29" s="96"/>
      <c r="E29" s="96"/>
      <c r="F29" s="96"/>
      <c r="G29" s="96"/>
      <c r="H29" s="96"/>
      <c r="I29" s="75">
        <f>VLOOKUP(C29,Basisdata!$I$4:$J$21,2,FALSE)</f>
        <v>2</v>
      </c>
    </row>
    <row r="30" spans="1:13" ht="15.75" x14ac:dyDescent="0.25">
      <c r="A30" s="105" t="s">
        <v>120</v>
      </c>
      <c r="B30" s="105"/>
      <c r="C30" s="95" t="s">
        <v>60</v>
      </c>
      <c r="D30" s="96"/>
      <c r="E30" s="96"/>
      <c r="F30" s="96"/>
      <c r="G30" s="96"/>
      <c r="H30" s="96"/>
      <c r="I30" s="75">
        <f>VLOOKUP(C30,Basisdata!$I$4:$J$21,2,FALSE)</f>
        <v>10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0.15625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497</v>
      </c>
      <c r="D36" s="96"/>
      <c r="E36" s="96"/>
      <c r="F36" s="96"/>
      <c r="G36" s="96"/>
      <c r="H36" s="96"/>
      <c r="I36" s="77">
        <f>VLOOKUP(C36,Basisdata!$I$41:$J$46,2,FALSE)</f>
        <v>0.1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87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96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1.5625E-2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1.0416666666666666E-2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1.5625E-2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720DCA29-FFB1-4263-A032-F80E25D33F67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AACED2C3-DBE2-4B82-982A-D0295DF37577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84BAA60E-3970-4253-8DAE-015BD6461B15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5B0BA0D2-2B70-4A78-90B9-FAE256E1555E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3A8D4A30-94D1-46A2-B144-6B0B4FCC2E2E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B548A351-DEE9-4619-B2A3-11A73ED7E359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70BAB03B-7EA8-4211-AB70-6DEE0B4A81B6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86A01FB6-FC35-47D8-B917-AC04336002DD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2DD0ED34-C52C-459C-9BE7-6441209386BB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9761A359-3439-40BA-AF3E-64A1D0666A26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B6B35FAC-E081-4DBC-8771-C6499366F624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AB9F1D4E-A425-4164-B1D1-96142D678EF2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EDF639C0-A70A-4101-B58C-81AF23998384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3C58AC7F-FE96-4553-A66C-1ED66707DA5E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825CF786-4171-4549-A463-BEEAFAE294C8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E5A35D81-1B13-4BFC-9467-9F7018B65B2A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6"/>
  <sheetViews>
    <sheetView topLeftCell="A25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600</v>
      </c>
      <c r="G5" s="122"/>
      <c r="H5" s="122" t="s">
        <v>601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630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1169</v>
      </c>
      <c r="C9" s="117"/>
      <c r="D9" s="117"/>
      <c r="E9" s="118"/>
      <c r="F9" s="65" t="s">
        <v>146</v>
      </c>
      <c r="G9" s="67" t="s">
        <v>599</v>
      </c>
      <c r="H9" s="63" t="s">
        <v>29</v>
      </c>
      <c r="I9" s="68">
        <v>42914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888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1053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/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56</v>
      </c>
      <c r="D16" s="96"/>
      <c r="E16" s="96"/>
      <c r="F16" s="96"/>
      <c r="G16" s="96"/>
      <c r="H16" s="111"/>
      <c r="I16" s="70">
        <f>VLOOKUP(C16,Basisdata!$A$4:$B$8,2,FALSE)</f>
        <v>50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1</v>
      </c>
      <c r="D17" s="96"/>
      <c r="E17" s="96"/>
      <c r="F17" s="96"/>
      <c r="G17" s="96"/>
      <c r="H17" s="111"/>
      <c r="I17" s="70">
        <f>VLOOKUP(C17,Basisdata!$E$4:$F$8,2,FALSE)</f>
        <v>1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72</v>
      </c>
      <c r="D18" s="96"/>
      <c r="E18" s="96"/>
      <c r="F18" s="96"/>
      <c r="G18" s="96"/>
      <c r="H18" s="111"/>
      <c r="I18" s="70">
        <f>VLOOKUP(C18,Basisdata!A13:B20,2,FALSE)</f>
        <v>0.5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/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normaal brandrisico, basisbeveiliging</v>
      </c>
      <c r="D23" s="93"/>
      <c r="E23" s="93"/>
      <c r="F23" s="93"/>
      <c r="G23" s="93"/>
      <c r="H23" s="110"/>
      <c r="I23" s="73">
        <f>+I16*I17*I18*I19*(I20*I21*I22)</f>
        <v>25</v>
      </c>
      <c r="J23" s="63">
        <f>+IF(I23&gt;400,10000,+IF(I23&gt;100,400,+IF(I23&gt;25,100,25)))</f>
        <v>25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475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495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371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141</v>
      </c>
      <c r="D29" s="96"/>
      <c r="E29" s="96"/>
      <c r="F29" s="96"/>
      <c r="G29" s="96"/>
      <c r="H29" s="96"/>
      <c r="I29" s="75">
        <f>VLOOKUP(C29,Basisdata!$I$4:$J$21,2,FALSE)</f>
        <v>2</v>
      </c>
    </row>
    <row r="30" spans="1:13" ht="15.75" x14ac:dyDescent="0.25">
      <c r="A30" s="105" t="s">
        <v>120</v>
      </c>
      <c r="B30" s="105"/>
      <c r="C30" s="95" t="s">
        <v>60</v>
      </c>
      <c r="D30" s="96"/>
      <c r="E30" s="96"/>
      <c r="F30" s="96"/>
      <c r="G30" s="96"/>
      <c r="H30" s="96"/>
      <c r="I30" s="75">
        <f>VLOOKUP(C30,Basisdata!$I$4:$J$21,2,FALSE)</f>
        <v>10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0.15625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497</v>
      </c>
      <c r="D36" s="96"/>
      <c r="E36" s="96"/>
      <c r="F36" s="96"/>
      <c r="G36" s="96"/>
      <c r="H36" s="96"/>
      <c r="I36" s="77">
        <f>VLOOKUP(C36,Basisdata!$I$41:$J$46,2,FALSE)</f>
        <v>0.1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87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96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1.5625E-2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1.0416666666666666E-2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1.5625E-2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CFBB99A8-BCF2-41B4-BE4E-8B65302DF251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6CC3E807-2680-42F4-B231-E4FACB4AEF0D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CF081CE0-BAA0-4FF7-8818-5EA42402D147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91A929FA-E46F-4ED0-B8A3-72B2BF05FB10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91B4BD08-9443-4D67-81A3-F11345DF3658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EF1F9DA4-6195-4421-8878-9EC2C7296AE7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E0B6205E-A8E4-4D49-94DA-91FDA4291D3D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D73A540E-6D49-41B9-B0CE-CAA42DBC2D1F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3BA0F814-74C9-4FD1-8ED2-66CAE557305F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660A9CE7-10D2-4290-A709-7197F999271D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2CF5AC80-0CC8-4A10-ACD4-15A3163E6BD1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D1AE0533-043B-4710-830E-5A58E2FB4482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BD536BAA-22E3-4644-98F7-AA0F168178AC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DD313243-3001-4C41-9667-733CEF3992F3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E781BBB3-9BA7-4655-B549-0FF76102AD98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3156F9C8-A253-417B-97D4-3A08FACB2B15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>
    <tabColor rgb="FF00FF00"/>
  </sheetPr>
  <dimension ref="A1:M66"/>
  <sheetViews>
    <sheetView topLeftCell="A16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638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631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1178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1237</v>
      </c>
      <c r="C9" s="117"/>
      <c r="D9" s="117"/>
      <c r="E9" s="118"/>
      <c r="F9" s="65" t="s">
        <v>146</v>
      </c>
      <c r="G9" s="67" t="s">
        <v>649</v>
      </c>
      <c r="H9" s="63" t="s">
        <v>29</v>
      </c>
      <c r="I9" s="68">
        <v>42950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727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728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/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56</v>
      </c>
      <c r="D16" s="96"/>
      <c r="E16" s="96"/>
      <c r="F16" s="96"/>
      <c r="G16" s="96"/>
      <c r="H16" s="111"/>
      <c r="I16" s="70">
        <f>VLOOKUP(C16,Basisdata!$A$4:$B$8,2,FALSE)</f>
        <v>50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2</v>
      </c>
      <c r="D18" s="96"/>
      <c r="E18" s="96"/>
      <c r="F18" s="96"/>
      <c r="G18" s="96"/>
      <c r="H18" s="111"/>
      <c r="I18" s="70">
        <f>VLOOKUP(C18,Basisdata!A13:B20,2,FALSE)</f>
        <v>1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1179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 t="s">
        <v>1286</v>
      </c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200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475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124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371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141</v>
      </c>
      <c r="D29" s="96"/>
      <c r="E29" s="96"/>
      <c r="F29" s="96"/>
      <c r="G29" s="96"/>
      <c r="H29" s="96"/>
      <c r="I29" s="75">
        <f>VLOOKUP(C29,Basisdata!$I$4:$J$21,2,FALSE)</f>
        <v>2</v>
      </c>
    </row>
    <row r="30" spans="1:13" ht="15.75" x14ac:dyDescent="0.25">
      <c r="A30" s="105" t="s">
        <v>120</v>
      </c>
      <c r="B30" s="105"/>
      <c r="C30" s="95" t="s">
        <v>67</v>
      </c>
      <c r="D30" s="96"/>
      <c r="E30" s="96"/>
      <c r="F30" s="96"/>
      <c r="G30" s="96"/>
      <c r="H30" s="96"/>
      <c r="I30" s="75">
        <f>VLOOKUP(C30,Basisdata!$I$4:$J$21,2,FALSE)</f>
        <v>5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2.5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100</v>
      </c>
      <c r="D36" s="96"/>
      <c r="E36" s="96"/>
      <c r="F36" s="96"/>
      <c r="G36" s="96"/>
      <c r="H36" s="96"/>
      <c r="I36" s="77">
        <f>VLOOKUP(C36,Basisdata!$I$41:$J$46,2,FALSE)</f>
        <v>0.5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14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500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1.25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0.625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0.125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3528F9B1-FB34-46D7-96E1-9FB3AF3644A8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2C47BD3A-1266-48F0-A7B1-A3B36C9C87B3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4566578D-6ABB-4E4D-9185-BF8AFE80E9E0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41AA256E-E7DB-430D-A453-DBE699EBF507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21E5CBC4-F96F-411D-90C8-4BDD9458BD6E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EE078A48-8F4A-457A-BB3A-0B06069827AF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07897910-31FE-4C44-80B9-07F2D6F0002F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13D5A689-BC5C-4680-AE2D-D0091B02927A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84C47AC0-BAF0-4290-9A24-5A30404615A7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55EDA6ED-DB35-42CB-A0F3-968ADDDC9A10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14C9A0DC-8AED-488F-A0D2-F465FFDC481B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FB0306A9-2867-4BBC-8BDB-426A48531690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7D027538-85C6-452D-8DC2-AF40BB647F32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B56867A7-BE1E-4C82-A3A2-75947729E9BA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F71C3224-5F83-42DA-917E-C6FD8E37E7E4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CD6D3F73-2C2F-48C2-9DE0-5ADC213E9FF1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>
    <tabColor rgb="FF00FF00"/>
  </sheetPr>
  <dimension ref="A1:M66"/>
  <sheetViews>
    <sheetView topLeftCell="A16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638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1176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1175</v>
      </c>
      <c r="C9" s="117"/>
      <c r="D9" s="117"/>
      <c r="E9" s="118"/>
      <c r="F9" s="65" t="s">
        <v>146</v>
      </c>
      <c r="G9" s="67" t="s">
        <v>729</v>
      </c>
      <c r="H9" s="63" t="s">
        <v>29</v>
      </c>
      <c r="I9" s="68">
        <v>42950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727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730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/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49</v>
      </c>
      <c r="D16" s="96"/>
      <c r="E16" s="96"/>
      <c r="F16" s="96"/>
      <c r="G16" s="96"/>
      <c r="H16" s="111"/>
      <c r="I16" s="70">
        <f>VLOOKUP(C16,Basisdata!$A$4:$B$8,2,FALSE)</f>
        <v>15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76</v>
      </c>
      <c r="D18" s="96"/>
      <c r="E18" s="96"/>
      <c r="F18" s="96"/>
      <c r="G18" s="96"/>
      <c r="H18" s="111"/>
      <c r="I18" s="70">
        <f>VLOOKUP(C18,Basisdata!A13:B20,2,FALSE)</f>
        <v>4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1177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 t="s">
        <v>1286</v>
      </c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240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475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124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371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494</v>
      </c>
      <c r="D29" s="96"/>
      <c r="E29" s="96"/>
      <c r="F29" s="96"/>
      <c r="G29" s="96"/>
      <c r="H29" s="96"/>
      <c r="I29" s="75">
        <f>VLOOKUP(C29,Basisdata!$I$4:$J$21,2,FALSE)</f>
        <v>2</v>
      </c>
    </row>
    <row r="30" spans="1:13" ht="15.75" x14ac:dyDescent="0.25">
      <c r="A30" s="105" t="s">
        <v>120</v>
      </c>
      <c r="B30" s="105"/>
      <c r="C30" s="95" t="s">
        <v>141</v>
      </c>
      <c r="D30" s="96"/>
      <c r="E30" s="96"/>
      <c r="F30" s="96"/>
      <c r="G30" s="96"/>
      <c r="H30" s="96"/>
      <c r="I30" s="75">
        <f>VLOOKUP(C30,Basisdata!$I$4:$J$21,2,FALSE)</f>
        <v>2</v>
      </c>
    </row>
    <row r="31" spans="1:13" ht="15.75" x14ac:dyDescent="0.25">
      <c r="A31" s="105" t="s">
        <v>121</v>
      </c>
      <c r="B31" s="105"/>
      <c r="C31" s="95" t="s">
        <v>67</v>
      </c>
      <c r="D31" s="96"/>
      <c r="E31" s="96"/>
      <c r="F31" s="96"/>
      <c r="G31" s="96"/>
      <c r="H31" s="96"/>
      <c r="I31" s="75">
        <f>VLOOKUP(C31,Basisdata!$I$4:$J$21,2,FALSE)</f>
        <v>5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1.5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497</v>
      </c>
      <c r="D36" s="96"/>
      <c r="E36" s="96"/>
      <c r="F36" s="96"/>
      <c r="G36" s="96"/>
      <c r="H36" s="96"/>
      <c r="I36" s="77">
        <f>VLOOKUP(C36,Basisdata!$I$41:$J$46,2,FALSE)</f>
        <v>0.1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87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500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0.15000000000000002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7.5000000000000011E-2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7.5000000000000011E-2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1C856A5A-2F44-4E93-9BFA-708E3964F91F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A7E77622-F250-44A7-9DBE-1DE5E8B1FDF1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01E48B80-B365-4478-B343-60EE1A163695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A3F15F1D-F747-49A1-A879-DB4A1203B907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85DDA0BE-F29D-4C99-A146-F9C4F715E385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2B8AB2CD-1CD0-4E09-A232-C75C99514F47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FB639B42-FC27-4FCE-B95D-50AEC9EAFE03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333EF365-D041-4B0C-A02B-B06C5AD730DA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DBA70057-7756-4C81-ACAC-ACC38B426439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C7655409-152B-47F8-9A7E-776E7D68D4C2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0C44DA9A-EC56-4FBD-A270-E53A662D18CD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90D7A07E-9635-4A9F-B910-28A1C50BA159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A3637ACD-865E-440C-B68C-9BCCBAD9144B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35BFCE3F-7364-4841-8CFB-4805FA50DC11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EB642B21-900D-47CF-916C-EBCE16B5FEEF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5907B6DA-73C8-4AE3-B088-4896041D766D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6"/>
  <sheetViews>
    <sheetView topLeftCell="A4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/>
      <c r="G5" s="122"/>
      <c r="H5" s="122" t="s">
        <v>639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1238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1154</v>
      </c>
      <c r="C9" s="117"/>
      <c r="D9" s="117"/>
      <c r="E9" s="118"/>
      <c r="F9" s="65" t="s">
        <v>146</v>
      </c>
      <c r="G9" s="67" t="s">
        <v>657</v>
      </c>
      <c r="H9" s="63" t="s">
        <v>29</v>
      </c>
      <c r="I9" s="68">
        <v>43017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841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1239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1240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49</v>
      </c>
      <c r="D16" s="96"/>
      <c r="E16" s="96"/>
      <c r="F16" s="96"/>
      <c r="G16" s="96"/>
      <c r="H16" s="111"/>
      <c r="I16" s="70">
        <f>VLOOKUP(C16,Basisdata!$A$4:$B$8,2,FALSE)</f>
        <v>15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76</v>
      </c>
      <c r="D18" s="96"/>
      <c r="E18" s="96"/>
      <c r="F18" s="96"/>
      <c r="G18" s="96"/>
      <c r="H18" s="111"/>
      <c r="I18" s="70">
        <f>VLOOKUP(C18,Basisdata!A13:B20,2,FALSE)</f>
        <v>4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1286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240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141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371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67</v>
      </c>
      <c r="D28" s="96"/>
      <c r="E28" s="96"/>
      <c r="F28" s="96"/>
      <c r="G28" s="96"/>
      <c r="H28" s="96"/>
      <c r="I28" s="75">
        <f>VLOOKUP(C28,Basisdata!$I$4:$J$21,2,FALSE)</f>
        <v>5</v>
      </c>
    </row>
    <row r="29" spans="1:13" ht="15.75" x14ac:dyDescent="0.25">
      <c r="A29" s="105" t="s">
        <v>10</v>
      </c>
      <c r="B29" s="105"/>
      <c r="C29" s="95" t="s">
        <v>60</v>
      </c>
      <c r="D29" s="96"/>
      <c r="E29" s="96"/>
      <c r="F29" s="96"/>
      <c r="G29" s="96"/>
      <c r="H29" s="96"/>
      <c r="I29" s="75">
        <f>VLOOKUP(C29,Basisdata!$I$4:$J$21,2,FALSE)</f>
        <v>10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1.2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14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93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1.2000000000000119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0.80000000000000793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0.12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9258CCAC-B10A-4896-9C49-4A79173586EC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F04E9902-B30C-4F48-AFB0-AB70D3E32F6C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E38B3AA9-638F-464D-9312-0CE763528CC0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356D0448-36B3-4F55-B5EC-026C36FA8563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F8DAB395-2ACE-4E4B-AEEF-6FA68E11FB36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5910CE7B-1E84-47D1-8C73-C2ECB910FCD4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10B85C2D-FA80-474E-B094-C497CA63CB24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AE2851EA-A6D8-4333-90F5-C346FA91A213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5D1B9A98-BB7E-411C-9FE6-6BDB8A1D5329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3266F5B1-2607-4D76-97A9-F0EE4E632A1E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63F8852E-5409-452D-8228-B1649271B8C5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5DDD1ACB-82B4-48DF-97DE-9504FA4EC31F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28AD99C0-B755-4CFC-934E-80C460A15B40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5FCE32C1-3D21-4E74-B28F-E44BFB4333D5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1A1B179D-0AEB-4DF4-975B-51A8C081AF29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2B5636F6-ECBD-40E6-9E75-1CB41DA80331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6"/>
  <sheetViews>
    <sheetView topLeftCell="A10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/>
      <c r="G5" s="122"/>
      <c r="H5" s="122" t="s">
        <v>639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1238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1184</v>
      </c>
      <c r="C9" s="117"/>
      <c r="D9" s="117"/>
      <c r="E9" s="118"/>
      <c r="F9" s="65" t="s">
        <v>146</v>
      </c>
      <c r="G9" s="67" t="s">
        <v>657</v>
      </c>
      <c r="H9" s="63" t="s">
        <v>29</v>
      </c>
      <c r="I9" s="68">
        <v>42996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841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1241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1240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72</v>
      </c>
      <c r="D18" s="96"/>
      <c r="E18" s="96"/>
      <c r="F18" s="96"/>
      <c r="G18" s="96"/>
      <c r="H18" s="111"/>
      <c r="I18" s="70">
        <f>VLOOKUP(C18,Basisdata!A13:B20,2,FALSE)</f>
        <v>0.5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1286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200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141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371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67</v>
      </c>
      <c r="D28" s="96"/>
      <c r="E28" s="96"/>
      <c r="F28" s="96"/>
      <c r="G28" s="96"/>
      <c r="H28" s="96"/>
      <c r="I28" s="75">
        <f>VLOOKUP(C28,Basisdata!$I$4:$J$21,2,FALSE)</f>
        <v>5</v>
      </c>
    </row>
    <row r="29" spans="1:13" ht="15.75" x14ac:dyDescent="0.25">
      <c r="A29" s="105" t="s">
        <v>10</v>
      </c>
      <c r="B29" s="105"/>
      <c r="C29" s="95" t="s">
        <v>60</v>
      </c>
      <c r="D29" s="96"/>
      <c r="E29" s="96"/>
      <c r="F29" s="96"/>
      <c r="G29" s="96"/>
      <c r="H29" s="96"/>
      <c r="I29" s="75">
        <f>VLOOKUP(C29,Basisdata!$I$4:$J$21,2,FALSE)</f>
        <v>10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14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93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1.00000000000001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0.66666666666667329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0.1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B8B050F9-F755-492A-BA32-8363B166B62E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7C4B7F92-AF8B-49BA-A7D5-80433F744E89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F30EA082-3C61-4C53-8D2F-420673DDD283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C0399FD6-B06B-4EE0-8E56-39A08100E047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EA14BDDE-BBD0-4CEF-94BB-0DA5CCAD23FA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A389FB51-F108-460C-A952-49E5DDBD5440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CA9D5B48-7F9C-4B31-9F98-280A21350F91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A901877F-57ED-4B8C-B8D4-5B5A30F4C286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49D3EBFB-3E50-418A-9E0A-4C96812638F0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A6BE3835-4E77-4592-8B79-6B20C67C43FD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B956AD95-7595-4365-8C01-9ACDA61813A7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0C24AB42-E220-42AF-A121-42E505E6C5A9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9C5DFC58-13F3-47FB-8819-D298993A0F55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E6A2A077-4667-400C-A9D1-10A51C514A82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C59ADB00-6454-40FA-BD30-859DD72608DB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55067B00-E712-40F2-85A7-B13754FA2295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6"/>
  <sheetViews>
    <sheetView topLeftCell="A16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/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1180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1186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1187</v>
      </c>
      <c r="C9" s="117"/>
      <c r="D9" s="117"/>
      <c r="E9" s="118"/>
      <c r="F9" s="65" t="s">
        <v>146</v>
      </c>
      <c r="G9" s="67" t="s">
        <v>669</v>
      </c>
      <c r="H9" s="63" t="s">
        <v>29</v>
      </c>
      <c r="I9" s="68">
        <v>42914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1171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888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1053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1</v>
      </c>
      <c r="D17" s="96"/>
      <c r="E17" s="96"/>
      <c r="F17" s="96"/>
      <c r="G17" s="96"/>
      <c r="H17" s="111"/>
      <c r="I17" s="70">
        <f>VLOOKUP(C17,Basisdata!$E$4:$F$8,2,FALSE)</f>
        <v>1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72</v>
      </c>
      <c r="D18" s="96"/>
      <c r="E18" s="96"/>
      <c r="F18" s="96"/>
      <c r="G18" s="96"/>
      <c r="H18" s="111"/>
      <c r="I18" s="70">
        <f>VLOOKUP(C18,Basisdata!A13:B20,2,FALSE)</f>
        <v>0.5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03" t="s">
        <v>1188</v>
      </c>
      <c r="D20" s="103"/>
      <c r="E20" s="103"/>
      <c r="F20" s="103"/>
      <c r="G20" s="103"/>
      <c r="H20" s="104"/>
      <c r="I20" s="69">
        <v>1</v>
      </c>
    </row>
    <row r="21" spans="1:13" ht="15.75" x14ac:dyDescent="0.25">
      <c r="A21" s="98"/>
      <c r="B21" s="99"/>
      <c r="C21" s="103" t="s">
        <v>1189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 t="s">
        <v>1286</v>
      </c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verhoogd brandrisico, maatregelen nodig</v>
      </c>
      <c r="D23" s="93"/>
      <c r="E23" s="93"/>
      <c r="F23" s="93"/>
      <c r="G23" s="93"/>
      <c r="H23" s="110"/>
      <c r="I23" s="73">
        <f>+I16*I17*I18*I19*(I20*I21*I22)</f>
        <v>50</v>
      </c>
      <c r="J23" s="63">
        <f>+IF(I23&gt;400,10000,+IF(I23&gt;100,400,+IF(I23&gt;25,100,25)))</f>
        <v>100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141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475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371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67</v>
      </c>
      <c r="D29" s="96"/>
      <c r="E29" s="96"/>
      <c r="F29" s="96"/>
      <c r="G29" s="96"/>
      <c r="H29" s="96"/>
      <c r="I29" s="75">
        <f>VLOOKUP(C29,Basisdata!$I$4:$J$21,2,FALSE)</f>
        <v>5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1.25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102</v>
      </c>
      <c r="D36" s="96"/>
      <c r="E36" s="96"/>
      <c r="F36" s="96"/>
      <c r="G36" s="96"/>
      <c r="H36" s="96"/>
      <c r="I36" s="77">
        <f>VLOOKUP(C36,Basisdata!$I$41:$J$46,2,FALSE)</f>
        <v>5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95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6.25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4.166666666666667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0.125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C349A76E-83B3-4E26-A457-13E4DF4A3A18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576BC264-7359-4B31-9103-E54CEC703F63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F4E632FB-F4A9-4C07-8F73-B92B4AF7E28F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6550F0B6-5FBC-4D4F-9294-1ACB0EAFD32A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8E8EC902-F998-4314-9F24-9F29FEFC3337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269A673C-BD89-4203-BB4A-022FA87E5397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2136721F-B324-4EE5-9867-387119DEDD9E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6851ECCD-61FF-4A97-886F-5F6E5A2E17C7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501FE1F1-415E-47DC-9AD1-EF65084AC407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F2F9DE82-0325-44E1-A1AC-3E395612888E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5EFD652B-8262-4EBE-A2D0-C38E001416C6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8821D2D3-E86A-445A-8522-22B75C7EA3BB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C6E0A405-97E3-4A2D-92E3-24A3D7372C17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7707D7E1-9255-4346-A5C2-F06D1D2761C7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1C18714E-94A0-4687-9A1C-DDFD1DE74E0B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941649C7-6B44-4CA0-8E22-E55148E2F1A3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6"/>
  <sheetViews>
    <sheetView topLeftCell="A4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/>
      <c r="G5" s="122"/>
      <c r="H5" s="122" t="s">
        <v>639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1180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1154</v>
      </c>
      <c r="C9" s="117"/>
      <c r="D9" s="117"/>
      <c r="E9" s="118"/>
      <c r="F9" s="65" t="s">
        <v>146</v>
      </c>
      <c r="G9" s="67" t="s">
        <v>657</v>
      </c>
      <c r="H9" s="63" t="s">
        <v>29</v>
      </c>
      <c r="I9" s="68">
        <v>43017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841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1181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1182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49</v>
      </c>
      <c r="D16" s="96"/>
      <c r="E16" s="96"/>
      <c r="F16" s="96"/>
      <c r="G16" s="96"/>
      <c r="H16" s="111"/>
      <c r="I16" s="70">
        <f>VLOOKUP(C16,Basisdata!$A$4:$B$8,2,FALSE)</f>
        <v>15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76</v>
      </c>
      <c r="D18" s="96"/>
      <c r="E18" s="96"/>
      <c r="F18" s="96"/>
      <c r="G18" s="96"/>
      <c r="H18" s="111"/>
      <c r="I18" s="70">
        <f>VLOOKUP(C18,Basisdata!A13:B20,2,FALSE)</f>
        <v>4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1183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 t="s">
        <v>1286</v>
      </c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240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141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371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67</v>
      </c>
      <c r="D28" s="96"/>
      <c r="E28" s="96"/>
      <c r="F28" s="96"/>
      <c r="G28" s="96"/>
      <c r="H28" s="96"/>
      <c r="I28" s="75">
        <f>VLOOKUP(C28,Basisdata!$I$4:$J$21,2,FALSE)</f>
        <v>5</v>
      </c>
    </row>
    <row r="29" spans="1:13" ht="15.75" x14ac:dyDescent="0.25">
      <c r="A29" s="105" t="s">
        <v>10</v>
      </c>
      <c r="B29" s="105"/>
      <c r="C29" s="95" t="s">
        <v>60</v>
      </c>
      <c r="D29" s="96"/>
      <c r="E29" s="96"/>
      <c r="F29" s="96"/>
      <c r="G29" s="96"/>
      <c r="H29" s="96"/>
      <c r="I29" s="75">
        <f>VLOOKUP(C29,Basisdata!$I$4:$J$21,2,FALSE)</f>
        <v>10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1.2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14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93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1.2000000000000119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0.80000000000000793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0.12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E2AA7010-A10A-4021-9E18-377F46EEEE63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DC2B8265-D96F-4773-9266-CC10883F2A8B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BA5FE977-22F9-40FC-B3FE-A098042B322D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E8DCD7B3-9695-4D67-9F7F-91CC70F9A9C8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C995643B-F93D-4B0D-8842-617A052EC023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56D94B06-31FF-486C-8542-F8925B4FA012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20D1F635-20AF-403D-B0AB-6E5175A693A6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1ECC2ABB-A3AF-4308-A9BD-A5C0B5BC2833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4DA1D5DB-1987-40BB-8611-174EFA3C7745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30FF8392-AFA5-46C1-BC7A-E4C58842B6EB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DC7131F2-FCCE-450D-83E5-7FA26AE726B9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3BA51101-6B00-49A6-A66A-582F8D080B87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92BF710D-DE76-4F85-9CCB-178E4444E4B8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6B3B170E-B935-4B71-82D8-4B34FF1F9EF7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14179C8E-76A4-4EA9-A6CF-078ED94FCDC6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182DAD43-D31B-4127-B144-E756D69CAD4B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6"/>
  <sheetViews>
    <sheetView topLeftCell="A7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/>
      <c r="G5" s="122"/>
      <c r="H5" s="122" t="s">
        <v>639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1180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1184</v>
      </c>
      <c r="C9" s="117"/>
      <c r="D9" s="117"/>
      <c r="E9" s="118"/>
      <c r="F9" s="65" t="s">
        <v>146</v>
      </c>
      <c r="G9" s="67" t="s">
        <v>657</v>
      </c>
      <c r="H9" s="63" t="s">
        <v>29</v>
      </c>
      <c r="I9" s="68">
        <v>43017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841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1185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1182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72</v>
      </c>
      <c r="D18" s="96"/>
      <c r="E18" s="96"/>
      <c r="F18" s="96"/>
      <c r="G18" s="96"/>
      <c r="H18" s="111"/>
      <c r="I18" s="70">
        <f>VLOOKUP(C18,Basisdata!A13:B20,2,FALSE)</f>
        <v>0.5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1286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200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141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371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67</v>
      </c>
      <c r="D28" s="96"/>
      <c r="E28" s="96"/>
      <c r="F28" s="96"/>
      <c r="G28" s="96"/>
      <c r="H28" s="96"/>
      <c r="I28" s="75">
        <f>VLOOKUP(C28,Basisdata!$I$4:$J$21,2,FALSE)</f>
        <v>5</v>
      </c>
    </row>
    <row r="29" spans="1:13" ht="15.75" x14ac:dyDescent="0.25">
      <c r="A29" s="105" t="s">
        <v>10</v>
      </c>
      <c r="B29" s="105"/>
      <c r="C29" s="95" t="s">
        <v>60</v>
      </c>
      <c r="D29" s="96"/>
      <c r="E29" s="96"/>
      <c r="F29" s="96"/>
      <c r="G29" s="96"/>
      <c r="H29" s="96"/>
      <c r="I29" s="75">
        <f>VLOOKUP(C29,Basisdata!$I$4:$J$21,2,FALSE)</f>
        <v>10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14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93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 t="s">
        <v>1183</v>
      </c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1.00000000000001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0.66666666666667329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0.1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8A05610F-94C0-48D5-B21E-0371DFD4578F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CF46CCD3-7A31-4694-AA64-82886438EC8A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D4DF08D2-60AB-420F-AF8D-717D98C1E190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E4459224-88B0-4FAB-9352-33CFADB41624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4A746589-31C7-47E3-A3A1-098A6BC5F59D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12B5BA1C-18E0-4F71-8568-19F98CD13A3F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3FA609F4-68B9-49CF-9257-73E29E683A1D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5C3D3113-D063-4C51-A9FE-D7CD3F384523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5E94C745-FA26-403F-ABC1-B775F8FE537E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0B7991F6-6756-4685-BF7A-5BE3B477CECC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E0F68CD1-AE02-4BC4-94BC-C77E3EDE9183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A9465A8A-4018-4A67-9571-B246B91A4395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AD8D0AA0-F09C-483C-B19B-AEC5812751AD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F5592541-706A-418D-89EF-F86C3E7AE2CD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5663E459-335B-4858-8128-2AFF90E8B5AE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02005BB3-5D4C-428F-881A-E91DB9CF04E8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6"/>
  <sheetViews>
    <sheetView topLeftCell="A16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/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1174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650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1056</v>
      </c>
      <c r="C9" s="117"/>
      <c r="D9" s="117"/>
      <c r="E9" s="118"/>
      <c r="F9" s="65" t="s">
        <v>146</v>
      </c>
      <c r="G9" s="67" t="s">
        <v>669</v>
      </c>
      <c r="H9" s="63" t="s">
        <v>29</v>
      </c>
      <c r="I9" s="68">
        <v>42914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1171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888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1053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72</v>
      </c>
      <c r="D18" s="96"/>
      <c r="E18" s="96"/>
      <c r="F18" s="96"/>
      <c r="G18" s="96"/>
      <c r="H18" s="111"/>
      <c r="I18" s="70">
        <f>VLOOKUP(C18,Basisdata!A13:B20,2,FALSE)</f>
        <v>0.5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03" t="s">
        <v>1172</v>
      </c>
      <c r="D20" s="103"/>
      <c r="E20" s="103"/>
      <c r="F20" s="103"/>
      <c r="G20" s="103"/>
      <c r="H20" s="104"/>
      <c r="I20" s="69">
        <v>1</v>
      </c>
    </row>
    <row r="21" spans="1:13" ht="15.75" x14ac:dyDescent="0.25">
      <c r="A21" s="98"/>
      <c r="B21" s="99"/>
      <c r="C21" s="112" t="s">
        <v>1190</v>
      </c>
      <c r="D21" s="112"/>
      <c r="E21" s="112"/>
      <c r="F21" s="112"/>
      <c r="G21" s="112"/>
      <c r="H21" s="113"/>
      <c r="I21" s="69">
        <v>1</v>
      </c>
    </row>
    <row r="22" spans="1:13" ht="15.75" x14ac:dyDescent="0.25">
      <c r="A22" s="98"/>
      <c r="B22" s="99"/>
      <c r="C22" s="103" t="s">
        <v>1147</v>
      </c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200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141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475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371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67</v>
      </c>
      <c r="D29" s="96"/>
      <c r="E29" s="96"/>
      <c r="F29" s="96"/>
      <c r="G29" s="96"/>
      <c r="H29" s="96"/>
      <c r="I29" s="75">
        <f>VLOOKUP(C29,Basisdata!$I$4:$J$21,2,FALSE)</f>
        <v>5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5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102</v>
      </c>
      <c r="D36" s="96"/>
      <c r="E36" s="96"/>
      <c r="F36" s="96"/>
      <c r="G36" s="96"/>
      <c r="H36" s="96"/>
      <c r="I36" s="77">
        <f>VLOOKUP(C36,Basisdata!$I$41:$J$46,2,FALSE)</f>
        <v>5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95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 t="s">
        <v>1191</v>
      </c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25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16.666666666666668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0.25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1:H21"/>
    <mergeCell ref="C20:H20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635968E1-59B3-41CB-944B-2A7DD4B9A76D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42E7B98E-1041-44C0-A6F7-7777E52007F9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B505262E-EBC6-4042-AE7B-2F491C720F4A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1709A94F-5196-41D0-9254-A90FB249A7D7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47F52D48-69A8-4A7C-A49C-2F5DEAE748E8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E55E1313-BBB3-47D2-B9C8-A2DB481F518C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92D8687B-49B1-4AB9-9F03-20E8FEE51AED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65660969-B037-41F7-8F99-E90845547DD4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41D6756B-4EF9-4764-A4C5-57EECEBD5947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9D89E2DB-6271-4AA0-8497-ED27BF647EA6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46AE8953-C07A-4175-98D8-5138FE2C90D3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F4CE4D5F-2936-4A72-AB54-523940E67D5A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EAC84D27-E2F2-49DB-BB54-9DA7A55B7166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20E9BD81-5CF8-45C9-9773-B05019BF14CC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78039FB6-5734-40FC-8370-842978F1C647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EFD0BE94-090D-4360-8796-EAC7FF02CB62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00FF00"/>
  </sheetPr>
  <dimension ref="A1:M66"/>
  <sheetViews>
    <sheetView topLeftCell="A13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690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 t="s">
        <v>634</v>
      </c>
      <c r="I6" s="122"/>
    </row>
    <row r="7" spans="1:10" x14ac:dyDescent="0.25">
      <c r="A7" s="63" t="s">
        <v>25</v>
      </c>
      <c r="B7" s="116" t="s">
        <v>691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709</v>
      </c>
      <c r="C9" s="117"/>
      <c r="D9" s="117"/>
      <c r="E9" s="118"/>
      <c r="F9" s="65" t="s">
        <v>146</v>
      </c>
      <c r="G9" s="67">
        <v>0</v>
      </c>
      <c r="H9" s="63" t="s">
        <v>29</v>
      </c>
      <c r="I9" s="68">
        <v>42947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678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680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707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 t="s">
        <v>679</v>
      </c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49</v>
      </c>
      <c r="D16" s="96"/>
      <c r="E16" s="96"/>
      <c r="F16" s="96"/>
      <c r="G16" s="96"/>
      <c r="H16" s="111"/>
      <c r="I16" s="70">
        <f>VLOOKUP(C16,Basisdata!$A$4:$B$8,2,FALSE)</f>
        <v>15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76</v>
      </c>
      <c r="D18" s="96"/>
      <c r="E18" s="96"/>
      <c r="F18" s="96"/>
      <c r="G18" s="96"/>
      <c r="H18" s="111"/>
      <c r="I18" s="70">
        <f>VLOOKUP(C18,Basisdata!A13:B20,2,FALSE)</f>
        <v>4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1251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240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67</v>
      </c>
      <c r="D26" s="96"/>
      <c r="E26" s="96"/>
      <c r="F26" s="96"/>
      <c r="G26" s="96"/>
      <c r="H26" s="96"/>
      <c r="I26" s="75">
        <f>VLOOKUP(C26,Basisdata!$I$4:$J$21,2,FALSE)</f>
        <v>5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60</v>
      </c>
      <c r="D28" s="96"/>
      <c r="E28" s="96"/>
      <c r="F28" s="96"/>
      <c r="G28" s="96"/>
      <c r="H28" s="96"/>
      <c r="I28" s="75">
        <f>VLOOKUP(C28,Basisdata!$I$4:$J$21,2,FALSE)</f>
        <v>10</v>
      </c>
    </row>
    <row r="29" spans="1:13" ht="15.75" x14ac:dyDescent="0.25">
      <c r="A29" s="105" t="s">
        <v>10</v>
      </c>
      <c r="B29" s="105"/>
      <c r="C29" s="95" t="s">
        <v>8</v>
      </c>
      <c r="D29" s="96"/>
      <c r="E29" s="96"/>
      <c r="F29" s="96"/>
      <c r="G29" s="96"/>
      <c r="H29" s="96"/>
      <c r="I29" s="75">
        <f>VLOOKUP(C29,Basisdata!$I$4:$J$21,2,FALSE)</f>
        <v>1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2.4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497</v>
      </c>
      <c r="D36" s="96"/>
      <c r="E36" s="96"/>
      <c r="F36" s="96"/>
      <c r="G36" s="96"/>
      <c r="H36" s="96"/>
      <c r="I36" s="77">
        <f>VLOOKUP(C36,Basisdata!$I$41:$J$46,2,FALSE)</f>
        <v>0.1</v>
      </c>
    </row>
    <row r="37" spans="1:10" ht="39.75" customHeight="1" x14ac:dyDescent="0.25">
      <c r="A37" s="94" t="s">
        <v>130</v>
      </c>
      <c r="B37" s="94"/>
      <c r="C37" s="95" t="s">
        <v>94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87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93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0.24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0.12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1.2E-2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2A937F1F-34AD-4D82-A9CD-07430D9DA12F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023353EE-8D2C-42A0-B154-39362DD0DEF2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C1BBDD41-5164-4658-97E8-0D27BDFD2452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4510868F-5F4A-41D2-84F0-467D0BB542D3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6E6894E1-3E81-4896-85D1-1534425150B8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C54D0502-4EFB-453C-9B57-273F2BD38B90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354E53CF-85A0-4A2F-AA83-C0B8EAB0DFCE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D845AE2F-3335-4EC9-B157-16B2A22C2F6C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7DD10588-4823-4B3A-9DDF-5A01570EC905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2B1EA1E3-AE67-4852-9694-53D4ACDC1BC4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2F1FEF04-287F-4907-860E-42579DD15D62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773110B2-8A36-4FC8-B75F-CE917E435912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D3F7F3FB-F716-4F32-9C0E-6A6629470514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A5635BB0-5C67-4F18-AD39-856D774A43A6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7EBB40B8-EC52-42C6-A512-65335DE76214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1E731996-187A-4351-9B77-AC47EE3195F9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>
    <tabColor rgb="FF00FF00"/>
  </sheetPr>
  <dimension ref="A1:M66"/>
  <sheetViews>
    <sheetView topLeftCell="A22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/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1170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1144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1192</v>
      </c>
      <c r="C9" s="117"/>
      <c r="D9" s="117"/>
      <c r="E9" s="118"/>
      <c r="F9" s="65" t="s">
        <v>146</v>
      </c>
      <c r="G9" s="67" t="s">
        <v>669</v>
      </c>
      <c r="H9" s="63" t="s">
        <v>29</v>
      </c>
      <c r="I9" s="68">
        <v>42914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1145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888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1053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1</v>
      </c>
      <c r="D17" s="96"/>
      <c r="E17" s="96"/>
      <c r="F17" s="96"/>
      <c r="G17" s="96"/>
      <c r="H17" s="111"/>
      <c r="I17" s="70">
        <f>VLOOKUP(C17,Basisdata!$E$4:$F$8,2,FALSE)</f>
        <v>1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72</v>
      </c>
      <c r="D18" s="96"/>
      <c r="E18" s="96"/>
      <c r="F18" s="96"/>
      <c r="G18" s="96"/>
      <c r="H18" s="111"/>
      <c r="I18" s="70">
        <f>VLOOKUP(C18,Basisdata!A13:B20,2,FALSE)</f>
        <v>0.5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1146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 t="s">
        <v>1147</v>
      </c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verhoogd brandrisico, maatregelen nodig</v>
      </c>
      <c r="D23" s="93"/>
      <c r="E23" s="93"/>
      <c r="F23" s="93"/>
      <c r="G23" s="93"/>
      <c r="H23" s="110"/>
      <c r="I23" s="73">
        <f>+I16*I17*I18*I19*(I20*I21*I22)</f>
        <v>50</v>
      </c>
      <c r="J23" s="63">
        <f>+IF(I23&gt;400,10000,+IF(I23&gt;100,400,+IF(I23&gt;25,100,25)))</f>
        <v>100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141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475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67</v>
      </c>
      <c r="D28" s="96"/>
      <c r="E28" s="96"/>
      <c r="F28" s="96"/>
      <c r="G28" s="96"/>
      <c r="H28" s="96"/>
      <c r="I28" s="75">
        <f>VLOOKUP(C28,Basisdata!$I$4:$J$21,2,FALSE)</f>
        <v>5</v>
      </c>
    </row>
    <row r="29" spans="1:13" ht="15.75" x14ac:dyDescent="0.25">
      <c r="A29" s="105" t="s">
        <v>10</v>
      </c>
      <c r="B29" s="105"/>
      <c r="C29" s="95" t="s">
        <v>8</v>
      </c>
      <c r="D29" s="96"/>
      <c r="E29" s="96"/>
      <c r="F29" s="96"/>
      <c r="G29" s="96"/>
      <c r="H29" s="96"/>
      <c r="I29" s="75">
        <f>VLOOKUP(C29,Basisdata!$I$4:$J$21,2,FALSE)</f>
        <v>1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2.5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95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 t="s">
        <v>1173</v>
      </c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 t="s">
        <v>1285</v>
      </c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2.5000000000000249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1.6666666666666832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0.25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43F86E9F-F26D-4C28-89D4-52191F018DDC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5C73AE1D-8C2B-46BF-9B50-DA26D2CFEAEA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565C4125-23A3-4ED3-AB5F-41F32236D95A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7879FE22-8336-4B94-9BED-55636249A19B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EEE74B56-FC8A-47B0-B3BD-38703D9E1121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2F614FCB-C6CB-484A-A208-76F9AEEFFA63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8EED4A76-4F8B-44EE-BEAF-67C0DBAE4994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57169F0F-547A-4440-A60C-69CBBBBECC1F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B13FFE72-5913-4EBF-8838-BF84D9622149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3FBD887A-F577-48E6-9374-D8C5A1A6A0E8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F973BB7D-2BFC-418F-BA35-1D18C08C2908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829F70BB-D1DF-4ADE-9F0A-0D9B123B55CF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326735E4-5E32-407B-9E7B-2254E3AB1AEB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A8B21AD1-77E3-4EA3-8D14-38267C01FD7D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0DD15980-9CD4-4EE9-AEFB-172E97B87681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5DA72476-67FF-4F57-9063-7933145456D0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6"/>
  <sheetViews>
    <sheetView topLeftCell="A10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/>
      <c r="G5" s="122"/>
      <c r="H5" s="122" t="s">
        <v>639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 t="s">
        <v>1198</v>
      </c>
      <c r="I6" s="122"/>
    </row>
    <row r="7" spans="1:10" x14ac:dyDescent="0.25">
      <c r="A7" s="63" t="s">
        <v>25</v>
      </c>
      <c r="B7" s="116" t="s">
        <v>1193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1195</v>
      </c>
      <c r="C9" s="117"/>
      <c r="D9" s="117"/>
      <c r="E9" s="118"/>
      <c r="F9" s="65" t="s">
        <v>146</v>
      </c>
      <c r="G9" s="67" t="s">
        <v>657</v>
      </c>
      <c r="H9" s="63" t="s">
        <v>29</v>
      </c>
      <c r="I9" s="68">
        <v>43017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841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1196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1197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49</v>
      </c>
      <c r="D16" s="96"/>
      <c r="E16" s="96"/>
      <c r="F16" s="96"/>
      <c r="G16" s="96"/>
      <c r="H16" s="111"/>
      <c r="I16" s="70">
        <f>VLOOKUP(C16,Basisdata!$A$4:$B$8,2,FALSE)</f>
        <v>15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72</v>
      </c>
      <c r="D18" s="96"/>
      <c r="E18" s="96"/>
      <c r="F18" s="96"/>
      <c r="G18" s="96"/>
      <c r="H18" s="111"/>
      <c r="I18" s="70">
        <f>VLOOKUP(C18,Basisdata!A13:B20,2,FALSE)</f>
        <v>0.5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1194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 t="s">
        <v>1285</v>
      </c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verhoogd brandrisico, maatregelen nodig</v>
      </c>
      <c r="D23" s="93"/>
      <c r="E23" s="93"/>
      <c r="F23" s="93"/>
      <c r="G23" s="93"/>
      <c r="H23" s="110"/>
      <c r="I23" s="73">
        <f>+I16*I17*I18*I19*(I20*I21*I22)</f>
        <v>30</v>
      </c>
      <c r="J23" s="63">
        <f>+IF(I23&gt;400,10000,+IF(I23&gt;100,400,+IF(I23&gt;25,100,25)))</f>
        <v>100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141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67</v>
      </c>
      <c r="D27" s="96"/>
      <c r="E27" s="96"/>
      <c r="F27" s="96"/>
      <c r="G27" s="96"/>
      <c r="H27" s="96"/>
      <c r="I27" s="75">
        <f>VLOOKUP(C27,Basisdata!$I$4:$J$21,2,FALSE)</f>
        <v>5</v>
      </c>
    </row>
    <row r="28" spans="1:13" ht="15.75" x14ac:dyDescent="0.25">
      <c r="A28" s="105" t="s">
        <v>9</v>
      </c>
      <c r="B28" s="105"/>
      <c r="C28" s="95" t="s">
        <v>475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8</v>
      </c>
      <c r="D29" s="96"/>
      <c r="E29" s="96"/>
      <c r="F29" s="96"/>
      <c r="G29" s="96"/>
      <c r="H29" s="96"/>
      <c r="I29" s="75">
        <f>VLOOKUP(C29,Basisdata!$I$4:$J$21,2,FALSE)</f>
        <v>1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1.5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88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93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1.5000000000000151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1.00000000000001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0.15000000000000002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128FA16A-4853-4123-89D7-9F280DF41EE0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ECDF212E-6706-4E97-9294-ACAC0C5BA9B3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B501275B-05B6-4343-98B3-2EAD9E805513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B7B5724A-D92F-4303-8C30-F1DB3796A84B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EA042E75-F537-440E-8DE3-0B9829C9BB73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52AD6584-827A-4613-829B-FA8FB9404AF5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1030ABEE-8A4A-4133-8BF1-437654DA0C3D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0C543F07-CD28-46E9-9A07-2BBF6A23562B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8B1E24F6-A93B-43F0-981E-B28A0D73F133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28D75F0D-0E01-483F-A93E-E57C2F85D5C9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DCDC0909-297A-4434-A59A-888051CA869F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6F0D09BA-F9BF-47CE-9863-6AF54A9FEC87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D77D9C27-B954-4CF8-8223-4E88AF27EC1B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594FD0BC-0DC6-460A-A3BC-CC515AE77EAA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CD933BEE-73B6-41A5-9862-E589915CC58A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053FFDC7-EFCD-4E01-92C0-13310A5A62ED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6"/>
  <sheetViews>
    <sheetView topLeftCell="A4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/>
      <c r="G5" s="122"/>
      <c r="H5" s="122" t="s">
        <v>639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1193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1199</v>
      </c>
      <c r="C9" s="117"/>
      <c r="D9" s="117"/>
      <c r="E9" s="118"/>
      <c r="F9" s="65" t="s">
        <v>146</v>
      </c>
      <c r="G9" s="67" t="s">
        <v>657</v>
      </c>
      <c r="H9" s="63" t="s">
        <v>29</v>
      </c>
      <c r="I9" s="68">
        <v>43017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841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1200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1201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72</v>
      </c>
      <c r="D18" s="96"/>
      <c r="E18" s="96"/>
      <c r="F18" s="96"/>
      <c r="G18" s="96"/>
      <c r="H18" s="111"/>
      <c r="I18" s="70">
        <f>VLOOKUP(C18,Basisdata!A13:B20,2,FALSE)</f>
        <v>0.5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1285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200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141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customHeight="1" x14ac:dyDescent="0.25">
      <c r="A27" s="105" t="s">
        <v>7</v>
      </c>
      <c r="B27" s="105"/>
      <c r="C27" s="95" t="s">
        <v>67</v>
      </c>
      <c r="D27" s="96"/>
      <c r="E27" s="96"/>
      <c r="F27" s="96"/>
      <c r="G27" s="96"/>
      <c r="H27" s="96"/>
      <c r="I27" s="75">
        <f>VLOOKUP(C27,Basisdata!$I$4:$J$21,2,FALSE)</f>
        <v>5</v>
      </c>
    </row>
    <row r="28" spans="1:13" ht="15.75" customHeight="1" x14ac:dyDescent="0.25">
      <c r="A28" s="105" t="s">
        <v>9</v>
      </c>
      <c r="B28" s="105"/>
      <c r="C28" s="95" t="s">
        <v>475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8</v>
      </c>
      <c r="D29" s="96"/>
      <c r="E29" s="96"/>
      <c r="F29" s="96"/>
      <c r="G29" s="96"/>
      <c r="H29" s="96"/>
      <c r="I29" s="75">
        <f>VLOOKUP(C29,Basisdata!$I$4:$J$21,2,FALSE)</f>
        <v>1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10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14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93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 t="s">
        <v>1183</v>
      </c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10.000000000000099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6.6666666666667327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1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AA997329-842E-4B12-AD8C-F4090D4F5CAC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331BE91F-4A77-4366-A3D1-8915FCFDA01B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BBE2152C-FF0D-4890-ADE9-5191CFF9470A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68F2D110-6F1A-43F7-B1A0-6CF856F02014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F5FEDFDB-4DFA-4685-B642-6DED7E589157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1ED3BD6C-45C1-4396-903B-8708E3AE35A4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7F592CFF-DEF6-4397-B7BC-0009B44F618F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E296FE70-0F1B-4658-8488-CADC3E968B11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FA53BE57-5E2D-47F4-98BC-A30EF46BFEAF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490888D2-E3FE-4BD3-A2F9-5B85205850D8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0621B34F-E817-4906-9366-9E716D4EFA7F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1F7FC04D-5B2A-4649-AB65-D7C03C2D5EFA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C26A03B0-2320-4693-BB36-4991F4DA90F0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FA92B2DB-7F32-4708-9FCA-2DBB502BEBAC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C332F38B-35AC-4B85-A20E-0A6602FA6380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B944ED88-3BCD-4FA1-A1A5-3065EE122FD0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0">
    <tabColor rgb="FF00FF00"/>
  </sheetPr>
  <dimension ref="A1:M66"/>
  <sheetViews>
    <sheetView topLeftCell="A10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600</v>
      </c>
      <c r="G5" s="122"/>
      <c r="H5" s="122" t="s">
        <v>601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817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819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818</v>
      </c>
      <c r="C9" s="117"/>
      <c r="D9" s="117"/>
      <c r="E9" s="118"/>
      <c r="F9" s="65" t="s">
        <v>146</v>
      </c>
      <c r="G9" s="67" t="s">
        <v>652</v>
      </c>
      <c r="H9" s="63" t="s">
        <v>29</v>
      </c>
      <c r="I9" s="68">
        <v>42996</v>
      </c>
    </row>
    <row r="10" spans="1:10" x14ac:dyDescent="0.25">
      <c r="A10" s="119" t="s">
        <v>30</v>
      </c>
      <c r="B10" s="119"/>
      <c r="C10" s="117" t="s">
        <v>820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821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822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823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1</v>
      </c>
      <c r="D17" s="96"/>
      <c r="E17" s="96"/>
      <c r="F17" s="96"/>
      <c r="G17" s="96"/>
      <c r="H17" s="111"/>
      <c r="I17" s="70">
        <f>VLOOKUP(C17,Basisdata!$E$4:$F$8,2,FALSE)</f>
        <v>1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76</v>
      </c>
      <c r="D18" s="96"/>
      <c r="E18" s="96"/>
      <c r="F18" s="96"/>
      <c r="G18" s="96"/>
      <c r="H18" s="111"/>
      <c r="I18" s="70">
        <f>VLOOKUP(C18,Basisdata!A13:B20,2,FALSE)</f>
        <v>4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1287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400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141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475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371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60</v>
      </c>
      <c r="D29" s="96"/>
      <c r="E29" s="96"/>
      <c r="F29" s="96"/>
      <c r="G29" s="96"/>
      <c r="H29" s="96"/>
      <c r="I29" s="75">
        <f>VLOOKUP(C29,Basisdata!$I$4:$J$21,2,FALSE)</f>
        <v>10</v>
      </c>
    </row>
    <row r="30" spans="1:13" ht="15.75" x14ac:dyDescent="0.25">
      <c r="A30" s="105" t="s">
        <v>120</v>
      </c>
      <c r="B30" s="105"/>
      <c r="C30" s="95" t="s">
        <v>67</v>
      </c>
      <c r="D30" s="96"/>
      <c r="E30" s="96"/>
      <c r="F30" s="96"/>
      <c r="G30" s="96"/>
      <c r="H30" s="96"/>
      <c r="I30" s="75">
        <f>VLOOKUP(C30,Basisdata!$I$4:$J$21,2,FALSE)</f>
        <v>5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102</v>
      </c>
      <c r="D36" s="96"/>
      <c r="E36" s="96"/>
      <c r="F36" s="96"/>
      <c r="G36" s="96"/>
      <c r="H36" s="96"/>
      <c r="I36" s="77">
        <f>VLOOKUP(C36,Basisdata!$I$41:$J$46,2,FALSE)</f>
        <v>5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14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503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5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489</v>
      </c>
      <c r="D50" s="96"/>
      <c r="E50" s="96"/>
      <c r="F50" s="96"/>
      <c r="G50" s="96"/>
      <c r="H50" s="96"/>
      <c r="I50" s="75">
        <f>VLOOKUP(C50,Basisdata!$I$59:$J$69,2,FALSE)</f>
        <v>1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5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0.05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778A48B7-4A83-4E06-B1F7-80852A6411F7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B9ECADC7-3C07-423F-B513-B4432F53110B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55714754-8053-4E15-932B-6E38B25268D5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F1EAC40B-49B0-4651-A4C8-D147913A32CE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B52E5793-FDB8-4BDC-BDC0-F3223A470107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1ECB4716-7ADA-4A0E-A6D1-6A56DEEDF26F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399A257D-4F4D-429A-A733-8A8AA367B100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EFC07DFB-F344-4E9D-9D00-06AD56F8A592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E3325C38-0C18-40E7-8C07-7535B87E523E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3BCC4ED7-0F38-4C74-95C2-0F81BAA8202A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5C992202-9FE2-4734-83E5-5889269304B9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59AD9C86-90F5-4B67-8C43-1DCD9146E002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D6578418-F772-4E71-A790-1F7AEF242C9D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6CE27391-508E-4E75-9649-3D97AC118400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0FC443D8-3EC0-4ACC-A359-AA4F00C11C3D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00250DE6-327E-49D1-9930-DE6A1BFF00DB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>
    <tabColor rgb="FF00FF00"/>
  </sheetPr>
  <dimension ref="A1:M66"/>
  <sheetViews>
    <sheetView topLeftCell="A10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600</v>
      </c>
      <c r="G5" s="122"/>
      <c r="H5" s="122" t="s">
        <v>601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824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825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826</v>
      </c>
      <c r="C9" s="117"/>
      <c r="D9" s="117"/>
      <c r="E9" s="118"/>
      <c r="F9" s="65" t="s">
        <v>146</v>
      </c>
      <c r="G9" s="67" t="s">
        <v>599</v>
      </c>
      <c r="H9" s="63" t="s">
        <v>29</v>
      </c>
      <c r="I9" s="68">
        <v>42996</v>
      </c>
    </row>
    <row r="10" spans="1:10" x14ac:dyDescent="0.25">
      <c r="A10" s="119" t="s">
        <v>30</v>
      </c>
      <c r="B10" s="119"/>
      <c r="C10" s="117" t="s">
        <v>660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829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827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828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 t="s">
        <v>830</v>
      </c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56</v>
      </c>
      <c r="D16" s="96"/>
      <c r="E16" s="96"/>
      <c r="F16" s="96"/>
      <c r="G16" s="96"/>
      <c r="H16" s="111"/>
      <c r="I16" s="70">
        <f>VLOOKUP(C16,Basisdata!$A$4:$B$8,2,FALSE)</f>
        <v>50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1</v>
      </c>
      <c r="D17" s="96"/>
      <c r="E17" s="96"/>
      <c r="F17" s="96"/>
      <c r="G17" s="96"/>
      <c r="H17" s="111"/>
      <c r="I17" s="70">
        <f>VLOOKUP(C17,Basisdata!$E$4:$F$8,2,FALSE)</f>
        <v>1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2</v>
      </c>
      <c r="D18" s="96"/>
      <c r="E18" s="96"/>
      <c r="F18" s="96"/>
      <c r="G18" s="96"/>
      <c r="H18" s="111"/>
      <c r="I18" s="70">
        <f>VLOOKUP(C18,Basisdata!A13:B20,2,FALSE)</f>
        <v>1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1287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verhoogd brandrisico, maatregelen nodig</v>
      </c>
      <c r="D23" s="93"/>
      <c r="E23" s="93"/>
      <c r="F23" s="93"/>
      <c r="G23" s="93"/>
      <c r="H23" s="110"/>
      <c r="I23" s="73">
        <f>+I16*I17*I18*I19*(I20*I21*I22)</f>
        <v>50</v>
      </c>
      <c r="J23" s="63">
        <f>+IF(I23&gt;400,10000,+IF(I23&gt;100,400,+IF(I23&gt;25,100,25)))</f>
        <v>100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141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371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60</v>
      </c>
      <c r="D28" s="96"/>
      <c r="E28" s="96"/>
      <c r="F28" s="96"/>
      <c r="G28" s="96"/>
      <c r="H28" s="96"/>
      <c r="I28" s="75">
        <f>VLOOKUP(C28,Basisdata!$I$4:$J$21,2,FALSE)</f>
        <v>10</v>
      </c>
    </row>
    <row r="29" spans="1:13" ht="15.75" x14ac:dyDescent="0.25">
      <c r="A29" s="105" t="s">
        <v>10</v>
      </c>
      <c r="B29" s="105"/>
      <c r="C29" s="95" t="s">
        <v>67</v>
      </c>
      <c r="D29" s="96"/>
      <c r="E29" s="96"/>
      <c r="F29" s="96"/>
      <c r="G29" s="96"/>
      <c r="H29" s="96"/>
      <c r="I29" s="75">
        <f>VLOOKUP(C29,Basisdata!$I$4:$J$21,2,FALSE)</f>
        <v>5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0.25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14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500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0.2500000000000025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489</v>
      </c>
      <c r="D50" s="96"/>
      <c r="E50" s="96"/>
      <c r="F50" s="96"/>
      <c r="G50" s="96"/>
      <c r="H50" s="96"/>
      <c r="I50" s="75">
        <f>VLOOKUP(C50,Basisdata!$I$59:$J$69,2,FALSE)</f>
        <v>1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0.2500000000000025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520</v>
      </c>
      <c r="D62" s="97"/>
      <c r="E62" s="97"/>
      <c r="F62" s="97"/>
      <c r="G62" s="97"/>
      <c r="H62" s="97"/>
      <c r="I62" s="79">
        <f>VLOOKUP(C62,Basisdata!A77:B80,2,FALSE)</f>
        <v>0.25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3.1250000000000002E-3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71309787-461F-441C-9A51-DFE471DFE739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E5F07552-4C70-4D92-955B-84135610CB29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8446A970-0242-49B2-A482-F4BF7878FA26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4175CD56-D4AD-4AF2-80E1-AD3D0875E41E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EA8A36D1-4EEA-4895-A50A-ED4708DA9DD1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388501DF-634F-4469-9BFF-54F22A03400A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96241020-21E3-4ECA-8EEB-B647B8FAF71E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859ABCBD-E577-446C-927A-A99CE9C409A4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AB5BEAA0-583D-4533-B5CB-3FDD8A28B2C8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20CF504A-17F5-4276-A5A0-29266B7937F1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18B45143-6BAE-4DD2-83E6-4183CB2AC4A9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5D1F1A8A-04BE-4CE5-A215-B99B306CA6AB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184576F6-9D93-497C-AE95-8C02259E0F10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A6F2E01A-095C-4270-ACD3-B3F26886BDA4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3FE08080-D222-44F0-9174-D7A983A64038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027E5C9B-D433-4F87-B525-F0F830753E90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1">
    <tabColor rgb="FF00FF00"/>
  </sheetPr>
  <dimension ref="A1:M66"/>
  <sheetViews>
    <sheetView topLeftCell="A16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600</v>
      </c>
      <c r="G5" s="122"/>
      <c r="H5" s="122" t="s">
        <v>601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832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831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>
        <v>1</v>
      </c>
      <c r="C9" s="117"/>
      <c r="D9" s="117"/>
      <c r="E9" s="118"/>
      <c r="F9" s="65" t="s">
        <v>146</v>
      </c>
      <c r="G9" s="67" t="s">
        <v>599</v>
      </c>
      <c r="H9" s="63" t="s">
        <v>29</v>
      </c>
      <c r="I9" s="68">
        <v>42914</v>
      </c>
    </row>
    <row r="10" spans="1:10" x14ac:dyDescent="0.25">
      <c r="A10" s="119" t="s">
        <v>30</v>
      </c>
      <c r="B10" s="119"/>
      <c r="C10" s="117" t="s">
        <v>833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834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837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/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1</v>
      </c>
      <c r="D17" s="96"/>
      <c r="E17" s="96"/>
      <c r="F17" s="96"/>
      <c r="G17" s="96"/>
      <c r="H17" s="111"/>
      <c r="I17" s="70">
        <f>VLOOKUP(C17,Basisdata!$E$4:$F$8,2,FALSE)</f>
        <v>1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72</v>
      </c>
      <c r="D18" s="96"/>
      <c r="E18" s="96"/>
      <c r="F18" s="96"/>
      <c r="G18" s="96"/>
      <c r="H18" s="111"/>
      <c r="I18" s="70">
        <f>VLOOKUP(C18,Basisdata!A13:B20,2,FALSE)</f>
        <v>0.5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1287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verhoogd brandrisico, maatregelen nodig</v>
      </c>
      <c r="D23" s="93"/>
      <c r="E23" s="93"/>
      <c r="F23" s="93"/>
      <c r="G23" s="93"/>
      <c r="H23" s="110"/>
      <c r="I23" s="73">
        <f>+I16*I17*I18*I19*(I20*I21*I22)</f>
        <v>50</v>
      </c>
      <c r="J23" s="63">
        <f>+IF(I23&gt;400,10000,+IF(I23&gt;100,400,+IF(I23&gt;25,100,25)))</f>
        <v>100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141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371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60</v>
      </c>
      <c r="D28" s="96"/>
      <c r="E28" s="96"/>
      <c r="F28" s="96"/>
      <c r="G28" s="96"/>
      <c r="H28" s="96"/>
      <c r="I28" s="75">
        <f>VLOOKUP(C28,Basisdata!$I$4:$J$21,2,FALSE)</f>
        <v>10</v>
      </c>
    </row>
    <row r="29" spans="1:13" ht="15.75" x14ac:dyDescent="0.25">
      <c r="A29" s="105" t="s">
        <v>10</v>
      </c>
      <c r="B29" s="105"/>
      <c r="C29" s="95" t="s">
        <v>67</v>
      </c>
      <c r="D29" s="96"/>
      <c r="E29" s="96"/>
      <c r="F29" s="96"/>
      <c r="G29" s="96"/>
      <c r="H29" s="96"/>
      <c r="I29" s="75">
        <f>VLOOKUP(C29,Basisdata!$I$4:$J$21,2,FALSE)</f>
        <v>5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0.25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92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508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0.2500000000000025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0.12500000000000125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1.2500000000000001E-2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335CFCB1-8358-4A4E-8D62-DED9E5F54BB4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4C9F3D87-D0E3-4C94-8D17-DA996F73A6AF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F6AA343E-27A9-44CC-99B0-E5592ABF6EF5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89FA3A40-E3BA-4BC8-BBFA-DABDFA7E67C4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B44A6FCD-508E-485F-8D67-B97BA676753E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AA686DF2-6A86-4487-8120-F5F568549BD9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57BD2FB2-0B22-428A-929A-219F233FDC7F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E3D3777D-EE8C-4793-BF0E-8DC17764A3DC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58FF1C45-D7BD-4816-8F09-8745D380F101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7F1DCA6B-6812-4206-B773-A83C181168E3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E0059913-3DF5-459C-AAD7-AC040A1438AB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AAB384D8-798B-4E85-8CA9-D1B0F5F415C9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31CFA43E-4D0F-4B10-995E-6EABF6D3807C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C9CAFFBF-84F9-4FE7-827F-074771099BC6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3AA6DC9A-8021-49C2-8C26-DD5A2798E707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52C76293-8EDC-4856-A349-C7EA0C3FCFED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2">
    <tabColor rgb="FF00FF00"/>
  </sheetPr>
  <dimension ref="A1:M66"/>
  <sheetViews>
    <sheetView topLeftCell="A31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/>
      <c r="G5" s="122"/>
      <c r="H5" s="122" t="s">
        <v>639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839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831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840</v>
      </c>
      <c r="C9" s="117"/>
      <c r="D9" s="117"/>
      <c r="E9" s="118"/>
      <c r="F9" s="65" t="s">
        <v>146</v>
      </c>
      <c r="G9" s="67" t="s">
        <v>657</v>
      </c>
      <c r="H9" s="63" t="s">
        <v>29</v>
      </c>
      <c r="I9" s="68">
        <v>42996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841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838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837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49</v>
      </c>
      <c r="D16" s="96"/>
      <c r="E16" s="96"/>
      <c r="F16" s="96"/>
      <c r="G16" s="96"/>
      <c r="H16" s="111"/>
      <c r="I16" s="70">
        <f>VLOOKUP(C16,Basisdata!$A$4:$B$8,2,FALSE)</f>
        <v>15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76</v>
      </c>
      <c r="D18" s="96"/>
      <c r="E18" s="96"/>
      <c r="F18" s="96"/>
      <c r="G18" s="96"/>
      <c r="H18" s="111"/>
      <c r="I18" s="70">
        <f>VLOOKUP(C18,Basisdata!A13:B20,2,FALSE)</f>
        <v>4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/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240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141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371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67</v>
      </c>
      <c r="D28" s="96"/>
      <c r="E28" s="96"/>
      <c r="F28" s="96"/>
      <c r="G28" s="96"/>
      <c r="H28" s="96"/>
      <c r="I28" s="75">
        <f>VLOOKUP(C28,Basisdata!$I$4:$J$21,2,FALSE)</f>
        <v>5</v>
      </c>
    </row>
    <row r="29" spans="1:13" ht="15.75" x14ac:dyDescent="0.25">
      <c r="A29" s="105" t="s">
        <v>10</v>
      </c>
      <c r="B29" s="105"/>
      <c r="C29" s="95" t="s">
        <v>60</v>
      </c>
      <c r="D29" s="96"/>
      <c r="E29" s="96"/>
      <c r="F29" s="96"/>
      <c r="G29" s="96"/>
      <c r="H29" s="96"/>
      <c r="I29" s="75">
        <f>VLOOKUP(C29,Basisdata!$I$4:$J$21,2,FALSE)</f>
        <v>10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1.2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100</v>
      </c>
      <c r="D36" s="96"/>
      <c r="E36" s="96"/>
      <c r="F36" s="96"/>
      <c r="G36" s="96"/>
      <c r="H36" s="96"/>
      <c r="I36" s="77">
        <f>VLOOKUP(C36,Basisdata!$I$41:$J$46,2,FALSE)</f>
        <v>0.5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14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 t="s">
        <v>1287</v>
      </c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0.6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0.39999999999999997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0.12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EC43DFEF-CEB5-4012-8630-0E8724B390A6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D3595402-17D1-442A-ACF4-2486773AA3C0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717FD7D8-D83E-404B-8E09-6D8901720044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F7A6463A-1866-4D10-8BDB-E0938A19261F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CAFC93BE-46AC-4569-A30A-572EFAF9D314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F72066C2-24F2-45F1-AD75-3D87A171C781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24AAB75C-2FCD-421B-9085-499EF43CF171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8944FA81-A935-4502-B7B1-199A816513E5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988FDEEE-8FE9-4A80-996C-3C039761B2C2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E7888E69-5E8A-4EAD-8CE0-9128AF4B4139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171D1424-5AC9-43BE-95D4-CB4BF70298BF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6C9BC04E-CED5-4B99-BEB2-3E536A73E015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70EE201E-ABA0-4F75-8DA8-106BEB707566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03CEF50E-B1D3-47B3-822B-50B1EBD01E44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DEA58841-8FB7-42D3-B958-4CB131CE7168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F1173EA6-4A13-42B0-8788-FD6422613F1D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3">
    <tabColor rgb="FF00FF00"/>
  </sheetPr>
  <dimension ref="A1:M66"/>
  <sheetViews>
    <sheetView topLeftCell="A10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601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835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831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843</v>
      </c>
      <c r="C9" s="117"/>
      <c r="D9" s="117"/>
      <c r="E9" s="118"/>
      <c r="F9" s="65" t="s">
        <v>146</v>
      </c>
      <c r="G9" s="67" t="s">
        <v>657</v>
      </c>
      <c r="H9" s="63" t="s">
        <v>29</v>
      </c>
      <c r="I9" s="68">
        <v>42996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836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838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837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72</v>
      </c>
      <c r="D18" s="96"/>
      <c r="E18" s="96"/>
      <c r="F18" s="96"/>
      <c r="G18" s="96"/>
      <c r="H18" s="111"/>
      <c r="I18" s="70">
        <f>VLOOKUP(C18,Basisdata!A13:B20,2,FALSE)</f>
        <v>0.5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1287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200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67</v>
      </c>
      <c r="D26" s="96"/>
      <c r="E26" s="96"/>
      <c r="F26" s="96"/>
      <c r="G26" s="96"/>
      <c r="H26" s="96"/>
      <c r="I26" s="75">
        <f>VLOOKUP(C26,Basisdata!$I$4:$J$21,2,FALSE)</f>
        <v>5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371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60</v>
      </c>
      <c r="D29" s="96"/>
      <c r="E29" s="96"/>
      <c r="F29" s="96"/>
      <c r="G29" s="96"/>
      <c r="H29" s="96"/>
      <c r="I29" s="75">
        <f>VLOOKUP(C29,Basisdata!$I$4:$J$21,2,FALSE)</f>
        <v>10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100</v>
      </c>
      <c r="D36" s="96"/>
      <c r="E36" s="96"/>
      <c r="F36" s="96"/>
      <c r="G36" s="96"/>
      <c r="H36" s="96"/>
      <c r="I36" s="77">
        <f>VLOOKUP(C36,Basisdata!$I$41:$J$46,2,FALSE)</f>
        <v>0.5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88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0.5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0.25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0.1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FD1189F3-9AB3-4E2A-8BF8-AE193705AEF2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DEE639E2-EEED-4447-8FA3-8F93E7A8F004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108A53AE-2F8A-4194-A68A-11F7B0B92CF3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B082E272-478B-48EA-B84E-09999F4FE5EC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5397000A-9426-4CCB-982D-EE7FB006DFA3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2EDD6677-C6D6-4D41-A05B-E4B36C67C5A9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BA8866F1-AAB4-46E8-BAF6-61DC6F0A5CC2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92299973-6D65-4DA3-9EE7-490B333E711E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899DE59A-23E0-42AB-862D-0EEAEC9C7297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D625254C-834C-47BC-A4F8-3310DB900A02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BFD575FC-1770-4F14-A26A-2E95C23587C5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DCD23E8F-2579-4407-BAA3-F17EB7918C2E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8F1670FD-2D07-4272-9A6A-810182623DB4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DF9B40DB-443B-4E25-965D-638ABBFD7FC3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89A7CAAC-B734-42A0-8098-4E51C687009F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3AB43237-2CAA-4F42-80D5-C3699C767C61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>
    <tabColor rgb="FF00FF00"/>
  </sheetPr>
  <dimension ref="A1:M66"/>
  <sheetViews>
    <sheetView topLeftCell="A16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600</v>
      </c>
      <c r="G5" s="122"/>
      <c r="H5" s="122" t="s">
        <v>639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839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831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842</v>
      </c>
      <c r="C9" s="117"/>
      <c r="D9" s="117"/>
      <c r="E9" s="118"/>
      <c r="F9" s="65" t="s">
        <v>146</v>
      </c>
      <c r="G9" s="67" t="s">
        <v>599</v>
      </c>
      <c r="H9" s="63" t="s">
        <v>29</v>
      </c>
      <c r="I9" s="68">
        <v>42996</v>
      </c>
    </row>
    <row r="10" spans="1:10" x14ac:dyDescent="0.25">
      <c r="A10" s="119" t="s">
        <v>30</v>
      </c>
      <c r="B10" s="119"/>
      <c r="C10" s="117" t="s">
        <v>844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845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837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830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72</v>
      </c>
      <c r="D18" s="96"/>
      <c r="E18" s="96"/>
      <c r="F18" s="96"/>
      <c r="G18" s="96"/>
      <c r="H18" s="111"/>
      <c r="I18" s="70">
        <f>VLOOKUP(C18,Basisdata!A13:B20,2,FALSE)</f>
        <v>0.5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1287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200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141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371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60</v>
      </c>
      <c r="D28" s="96"/>
      <c r="E28" s="96"/>
      <c r="F28" s="96"/>
      <c r="G28" s="96"/>
      <c r="H28" s="96"/>
      <c r="I28" s="75">
        <f>VLOOKUP(C28,Basisdata!$I$4:$J$21,2,FALSE)</f>
        <v>10</v>
      </c>
    </row>
    <row r="29" spans="1:13" ht="15.75" x14ac:dyDescent="0.25">
      <c r="A29" s="105" t="s">
        <v>10</v>
      </c>
      <c r="B29" s="105"/>
      <c r="C29" s="95" t="s">
        <v>67</v>
      </c>
      <c r="D29" s="96"/>
      <c r="E29" s="96"/>
      <c r="F29" s="96"/>
      <c r="G29" s="96"/>
      <c r="H29" s="96"/>
      <c r="I29" s="75">
        <f>VLOOKUP(C29,Basisdata!$I$4:$J$21,2,FALSE)</f>
        <v>5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92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503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1.00000000000001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0.500000000000005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0.1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4E76B010-FF81-41C8-AFE3-54EFDF17A006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5FFAF9EF-3B3C-44F7-B2C5-C784AAFC26E4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E19C263B-F84E-494B-9B45-46A24970E9F7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D1A6F3CD-584A-476C-B738-C987F1D93FAA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1C518CE7-A3ED-4B6E-AF4C-4EE23ACFD706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02511A0D-EC98-4DE4-B208-FBBFCA9A6371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802ECD5E-D804-4745-88D6-AC5216A52939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7C26E479-E57A-4791-A73C-29F6F7BB9D85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AB1E311A-28B4-47B3-B280-EDEA1C369B8B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56119D7C-ED98-4496-B5ED-AD4B4ACB963D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A666DBA5-509B-476F-8111-C00D5BDD2912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136CBEAF-0DDB-4524-894A-0596DE283A36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1B8ED566-3AAC-4272-B70E-244DAFC54CDF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D89EDFEF-674B-4128-94FA-01066695FBCC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93B372B0-3147-47F9-8CA5-4AD4E9F7100E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EAB1581A-371E-43B3-8C59-465BCA0CACB2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>
    <tabColor rgb="FF00FF00"/>
  </sheetPr>
  <dimension ref="A1:M66"/>
  <sheetViews>
    <sheetView topLeftCell="A16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/>
      <c r="G5" s="122"/>
      <c r="H5" s="122" t="s">
        <v>1292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846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847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848</v>
      </c>
      <c r="C9" s="117"/>
      <c r="D9" s="117"/>
      <c r="E9" s="118"/>
      <c r="F9" s="65" t="s">
        <v>146</v>
      </c>
      <c r="G9" s="67" t="s">
        <v>849</v>
      </c>
      <c r="H9" s="63" t="s">
        <v>29</v>
      </c>
      <c r="I9" s="68">
        <v>43278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1297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889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888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 t="s">
        <v>1163</v>
      </c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56</v>
      </c>
      <c r="D16" s="96"/>
      <c r="E16" s="96"/>
      <c r="F16" s="96"/>
      <c r="G16" s="96"/>
      <c r="H16" s="111"/>
      <c r="I16" s="70">
        <f>VLOOKUP(C16,Basisdata!$A$4:$B$8,2,FALSE)</f>
        <v>50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1</v>
      </c>
      <c r="D17" s="96"/>
      <c r="E17" s="96"/>
      <c r="F17" s="96"/>
      <c r="G17" s="96"/>
      <c r="H17" s="111"/>
      <c r="I17" s="70">
        <f>VLOOKUP(C17,Basisdata!$E$4:$F$8,2,FALSE)</f>
        <v>1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72</v>
      </c>
      <c r="D18" s="96"/>
      <c r="E18" s="96"/>
      <c r="F18" s="96"/>
      <c r="G18" s="96"/>
      <c r="H18" s="111"/>
      <c r="I18" s="70">
        <f>VLOOKUP(C18,Basisdata!A13:B20,2,FALSE)</f>
        <v>0.5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 t="s">
        <v>850</v>
      </c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851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normaal brandrisico, basisbeveiliging</v>
      </c>
      <c r="D23" s="93"/>
      <c r="E23" s="93"/>
      <c r="F23" s="93"/>
      <c r="G23" s="93"/>
      <c r="H23" s="110"/>
      <c r="I23" s="73">
        <f>+I16*I17*I18*I19*(I20*I21*I22)</f>
        <v>25</v>
      </c>
      <c r="J23" s="63">
        <f>+IF(I23&gt;400,10000,+IF(I23&gt;100,400,+IF(I23&gt;25,100,25)))</f>
        <v>25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141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67</v>
      </c>
      <c r="D27" s="96"/>
      <c r="E27" s="96"/>
      <c r="F27" s="96"/>
      <c r="G27" s="96"/>
      <c r="H27" s="96"/>
      <c r="I27" s="75">
        <f>VLOOKUP(C27,Basisdata!$I$4:$J$21,2,FALSE)</f>
        <v>5</v>
      </c>
    </row>
    <row r="28" spans="1:13" ht="15.75" x14ac:dyDescent="0.25">
      <c r="A28" s="105" t="s">
        <v>9</v>
      </c>
      <c r="B28" s="105"/>
      <c r="C28" s="95" t="s">
        <v>371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475</v>
      </c>
      <c r="D29" s="96"/>
      <c r="E29" s="96"/>
      <c r="F29" s="96"/>
      <c r="G29" s="96"/>
      <c r="H29" s="96"/>
      <c r="I29" s="75">
        <f>VLOOKUP(C29,Basisdata!$I$4:$J$21,2,FALSE)</f>
        <v>2</v>
      </c>
    </row>
    <row r="30" spans="1:13" ht="15.75" x14ac:dyDescent="0.25">
      <c r="A30" s="105" t="s">
        <v>120</v>
      </c>
      <c r="B30" s="105"/>
      <c r="C30" s="95" t="s">
        <v>60</v>
      </c>
      <c r="D30" s="96"/>
      <c r="E30" s="96"/>
      <c r="F30" s="96"/>
      <c r="G30" s="96"/>
      <c r="H30" s="96"/>
      <c r="I30" s="75">
        <f>VLOOKUP(C30,Basisdata!$I$4:$J$21,2,FALSE)</f>
        <v>10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6.25E-2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14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503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6.2500000000000625E-2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4.1666666666667081E-2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3.1250000000000002E-3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9E117102-0B2C-41C9-B7FB-7C81F0000A56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964C1FBC-51FE-418A-A61D-3E0808AA0663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C47081DA-EECF-4DC6-8D92-F66ABFF209BF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03B64560-0D30-4EB1-B1CA-07022DCD31D4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002B7271-3C0B-4EBF-8EEE-78751F3B8E2C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4608E84D-4030-4293-AC78-66C7221E982D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9C6CFB20-0B81-448B-AE8F-543B679EE5E8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EF5C6225-72A5-47C1-B507-F5F4A8FB7F96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D630C09C-BAFD-4823-AA96-F908830F99C1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27C2D777-81A5-4F45-AB43-FE75161DE2F4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E4784772-9A2E-463D-BE09-D9D8FF67BD23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2D8F0912-3023-44E8-A541-0B4BC452C1F5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E81793F6-B873-4BD1-9B67-6E443416FE27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CD62569A-BA95-421A-B8B8-FCBBC0424622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A57354A1-8DE1-423C-8168-E67DA0F99624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DC736AA1-ABFA-47C7-8BA4-C46D68EF34CB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00FF00"/>
  </sheetPr>
  <dimension ref="A1:M66"/>
  <sheetViews>
    <sheetView topLeftCell="A13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/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691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717</v>
      </c>
      <c r="C9" s="117"/>
      <c r="D9" s="117"/>
      <c r="E9" s="118"/>
      <c r="F9" s="65" t="s">
        <v>146</v>
      </c>
      <c r="G9" s="67">
        <v>0</v>
      </c>
      <c r="H9" s="63" t="s">
        <v>29</v>
      </c>
      <c r="I9" s="68">
        <v>42948</v>
      </c>
    </row>
    <row r="10" spans="1:10" x14ac:dyDescent="0.25">
      <c r="A10" s="119" t="s">
        <v>30</v>
      </c>
      <c r="B10" s="119"/>
      <c r="C10" s="117" t="s">
        <v>693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710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711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712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 t="s">
        <v>679</v>
      </c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49</v>
      </c>
      <c r="D16" s="96"/>
      <c r="E16" s="96"/>
      <c r="F16" s="96"/>
      <c r="G16" s="96"/>
      <c r="H16" s="111"/>
      <c r="I16" s="70">
        <f>VLOOKUP(C16,Basisdata!$A$4:$B$8,2,FALSE)</f>
        <v>15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76</v>
      </c>
      <c r="D18" s="96"/>
      <c r="E18" s="96"/>
      <c r="F18" s="96"/>
      <c r="G18" s="96"/>
      <c r="H18" s="111"/>
      <c r="I18" s="70">
        <f>VLOOKUP(C18,Basisdata!A13:B20,2,FALSE)</f>
        <v>4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1251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240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67</v>
      </c>
      <c r="D26" s="96"/>
      <c r="E26" s="96"/>
      <c r="F26" s="96"/>
      <c r="G26" s="96"/>
      <c r="H26" s="96"/>
      <c r="I26" s="75">
        <f>VLOOKUP(C26,Basisdata!$I$4:$J$21,2,FALSE)</f>
        <v>5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60</v>
      </c>
      <c r="D28" s="96"/>
      <c r="E28" s="96"/>
      <c r="F28" s="96"/>
      <c r="G28" s="96"/>
      <c r="H28" s="96"/>
      <c r="I28" s="75">
        <f>VLOOKUP(C28,Basisdata!$I$4:$J$21,2,FALSE)</f>
        <v>10</v>
      </c>
    </row>
    <row r="29" spans="1:13" ht="15.75" x14ac:dyDescent="0.25">
      <c r="A29" s="105" t="s">
        <v>10</v>
      </c>
      <c r="B29" s="105"/>
      <c r="C29" s="95" t="s">
        <v>8</v>
      </c>
      <c r="D29" s="96"/>
      <c r="E29" s="96"/>
      <c r="F29" s="96"/>
      <c r="G29" s="96"/>
      <c r="H29" s="96"/>
      <c r="I29" s="75">
        <f>VLOOKUP(C29,Basisdata!$I$4:$J$21,2,FALSE)</f>
        <v>1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2.4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497</v>
      </c>
      <c r="D36" s="96"/>
      <c r="E36" s="96"/>
      <c r="F36" s="96"/>
      <c r="G36" s="96"/>
      <c r="H36" s="96"/>
      <c r="I36" s="77">
        <f>VLOOKUP(C36,Basisdata!$I$41:$J$46,2,FALSE)</f>
        <v>0.1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87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93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0.24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0.12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1.2E-2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13906BA3-906F-40B3-A4F1-34CD4FF24C54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6CC79E24-4910-4C34-BA5D-D2ACD0B87E1A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096B70B0-7001-4984-A66E-EF9EC960F4A4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5D1A923D-8AD7-4FF9-872F-63CDAFEED4FE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3F11E0D6-2CF1-405E-86ED-459EC6669504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E6A76792-53CB-42C5-B0A0-69AF5E7B93A9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3B18B3CC-420D-498A-BA28-A845A7E7A6D0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B5DFD623-7E62-4133-8825-EE62AD26C3C5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D4508E1F-9211-4AB4-9B68-AF910E111675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6AB5ED13-10B7-45AC-A77B-61352A379AEC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3335D76C-A432-403E-AD1D-7CDE8E092232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0BC66972-6A13-4146-A3B5-A17C98612E70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423BB8E2-BAB0-475E-B02D-C3814A018F22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D81DA57C-3BF3-4D96-BFAF-C2016C3F31BF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F2DFAE5E-4F5F-46E7-BB3C-1DF754BE4FEF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99D9758E-9A94-4DA6-92AE-C4D729F8B38A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4">
    <tabColor rgb="FF00FF00"/>
  </sheetPr>
  <dimension ref="A1:M66"/>
  <sheetViews>
    <sheetView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/>
      <c r="G5" s="122"/>
      <c r="H5" s="122" t="s">
        <v>1292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846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852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840</v>
      </c>
      <c r="C9" s="117"/>
      <c r="D9" s="117"/>
      <c r="E9" s="118"/>
      <c r="F9" s="65" t="s">
        <v>146</v>
      </c>
      <c r="G9" s="67" t="s">
        <v>657</v>
      </c>
      <c r="H9" s="63" t="s">
        <v>29</v>
      </c>
      <c r="I9" s="68">
        <v>43278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856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853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854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 t="s">
        <v>855</v>
      </c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72</v>
      </c>
      <c r="D18" s="96"/>
      <c r="E18" s="96"/>
      <c r="F18" s="96"/>
      <c r="G18" s="96"/>
      <c r="H18" s="111"/>
      <c r="I18" s="70">
        <f>VLOOKUP(C18,Basisdata!A13:B20,2,FALSE)</f>
        <v>0.5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/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200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141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371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67</v>
      </c>
      <c r="D28" s="96"/>
      <c r="E28" s="96"/>
      <c r="F28" s="96"/>
      <c r="G28" s="96"/>
      <c r="H28" s="96"/>
      <c r="I28" s="75">
        <f>VLOOKUP(C28,Basisdata!$I$4:$J$21,2,FALSE)</f>
        <v>5</v>
      </c>
    </row>
    <row r="29" spans="1:13" ht="15.75" x14ac:dyDescent="0.25">
      <c r="A29" s="105" t="s">
        <v>10</v>
      </c>
      <c r="B29" s="105"/>
      <c r="C29" s="95" t="s">
        <v>60</v>
      </c>
      <c r="D29" s="96"/>
      <c r="E29" s="96"/>
      <c r="F29" s="96"/>
      <c r="G29" s="96"/>
      <c r="H29" s="96"/>
      <c r="I29" s="75">
        <f>VLOOKUP(C29,Basisdata!$I$4:$J$21,2,FALSE)</f>
        <v>10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497</v>
      </c>
      <c r="D36" s="96"/>
      <c r="E36" s="96"/>
      <c r="F36" s="96"/>
      <c r="G36" s="96"/>
      <c r="H36" s="96"/>
      <c r="I36" s="77">
        <f>VLOOKUP(C36,Basisdata!$I$41:$J$46,2,FALSE)</f>
        <v>0.1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87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0.1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0.05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0.1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5ED45345-15D7-4931-83B1-110E35F9C86D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0BE66DBA-344B-451A-8293-EE1B0A947E1D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CAD7BFD0-7CB3-4E1B-AAB7-F4491AD68E02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F707FBE7-6EB1-418C-8DF3-D98285B024D8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FDA8100B-7039-4842-B250-7A818B5B034A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AB5FB6CE-D47E-4155-BC4B-D97B0A55C239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3DA470A7-2B3B-4AC0-A45E-39611436E038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101E28DF-90CB-4ECA-8C8A-D9776F023AE7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37409818-64D3-4309-8C62-3362F4AFE135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768854CA-66DA-4DBC-8D86-F466C10639E5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4FE18F8B-EC72-43E1-A823-41FD46EE3960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7C385CD0-ED36-4037-9F13-6B11ECD4F8B4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1197F652-45DD-45E7-89B9-C0C7BF669C4A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4F80E9C4-0E5A-4A72-BC75-941C832809E9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088ED03D-7610-4345-8C07-487EBA9D592B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235B84C5-C3FC-4B55-A4C5-BDA106EECA23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>
    <tabColor rgb="FF00FF00"/>
  </sheetPr>
  <dimension ref="A1:M66"/>
  <sheetViews>
    <sheetView topLeftCell="A28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633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1203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857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1202</v>
      </c>
      <c r="C9" s="117"/>
      <c r="D9" s="117"/>
      <c r="E9" s="118"/>
      <c r="F9" s="65" t="s">
        <v>146</v>
      </c>
      <c r="G9" s="67">
        <v>20</v>
      </c>
      <c r="H9" s="63" t="s">
        <v>29</v>
      </c>
      <c r="I9" s="68">
        <v>42996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756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858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859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 t="s">
        <v>1060</v>
      </c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76</v>
      </c>
      <c r="D18" s="96"/>
      <c r="E18" s="96"/>
      <c r="F18" s="96"/>
      <c r="G18" s="96"/>
      <c r="H18" s="111"/>
      <c r="I18" s="70">
        <f>VLOOKUP(C18,Basisdata!A13:B20,2,FALSE)</f>
        <v>4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 t="s">
        <v>1288</v>
      </c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1289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zeer hoog brandrisico, bijkomende consultatie brandexpert is aangewezen</v>
      </c>
      <c r="D23" s="93"/>
      <c r="E23" s="93"/>
      <c r="F23" s="93"/>
      <c r="G23" s="93"/>
      <c r="H23" s="110"/>
      <c r="I23" s="73">
        <f>+I16*I17*I18*I19*(I20*I21*I22)</f>
        <v>1600</v>
      </c>
      <c r="J23" s="63">
        <f>+IF(I23&gt;400,10000,+IF(I23&gt;100,400,+IF(I23&gt;25,100,25)))</f>
        <v>10000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141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475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371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60</v>
      </c>
      <c r="D29" s="96"/>
      <c r="E29" s="96"/>
      <c r="F29" s="96"/>
      <c r="G29" s="96"/>
      <c r="H29" s="96"/>
      <c r="I29" s="75">
        <f>VLOOKUP(C29,Basisdata!$I$4:$J$21,2,FALSE)</f>
        <v>10</v>
      </c>
    </row>
    <row r="30" spans="1:13" ht="15.75" x14ac:dyDescent="0.25">
      <c r="A30" s="105" t="s">
        <v>120</v>
      </c>
      <c r="B30" s="105"/>
      <c r="C30" s="95" t="s">
        <v>67</v>
      </c>
      <c r="D30" s="96"/>
      <c r="E30" s="96"/>
      <c r="F30" s="96"/>
      <c r="G30" s="96"/>
      <c r="H30" s="96"/>
      <c r="I30" s="75">
        <f>VLOOKUP(C30,Basisdata!$I$4:$J$21,2,FALSE)</f>
        <v>5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4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92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500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503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4.00000000000004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489</v>
      </c>
      <c r="D50" s="96"/>
      <c r="E50" s="96"/>
      <c r="F50" s="96"/>
      <c r="G50" s="96"/>
      <c r="H50" s="96"/>
      <c r="I50" s="75">
        <f>VLOOKUP(C50,Basisdata!$I$59:$J$69,2,FALSE)</f>
        <v>1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4.00000000000004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0.2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1A541188-D6E2-4567-BC34-D45BEC534D63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6779142D-F6D1-4D34-B0E4-FD911168ED57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7C891CEC-175F-41DD-957A-9AE3CFF5326F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86770434-4FC1-4F07-8B53-B9F1D89F394E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DFA88C41-4564-4FF8-A68A-621FCD66B23A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E62D8425-DD99-4118-9E9A-83F7CE80BC32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D92AC895-DD7B-4FFE-B612-B4D9DBC18626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F74A4AD8-1115-4DEE-B80E-49834514B812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DA35CBA1-3E02-4A50-8FFC-98767035D01F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5D2E61B6-3D2F-445E-B172-50ED3D6912D8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57EF5076-AD79-4B1B-91AB-10A0F4F14367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274FA41F-9BCF-4DCC-BB0B-7F5BE9557322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59303A8A-8529-4A81-B0ED-DD8FD2B2AAA5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37A81F7B-898B-449F-8DC1-DC4C787A0785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7FF4F1E8-BCDA-4716-8E11-BD87454B04A9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F1F00C9F-3CE5-4C5B-AF66-A9DAF85A40D6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5">
    <tabColor rgb="FF00FF00"/>
  </sheetPr>
  <dimension ref="A1:M66"/>
  <sheetViews>
    <sheetView topLeftCell="A7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601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865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866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867</v>
      </c>
      <c r="C9" s="117"/>
      <c r="D9" s="117"/>
      <c r="E9" s="118"/>
      <c r="F9" s="65" t="s">
        <v>146</v>
      </c>
      <c r="G9" s="67" t="s">
        <v>657</v>
      </c>
      <c r="H9" s="63" t="s">
        <v>29</v>
      </c>
      <c r="I9" s="68">
        <v>42996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836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862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837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72</v>
      </c>
      <c r="D18" s="96"/>
      <c r="E18" s="96"/>
      <c r="F18" s="96"/>
      <c r="G18" s="96"/>
      <c r="H18" s="111"/>
      <c r="I18" s="70">
        <f>VLOOKUP(C18,Basisdata!A13:B20,2,FALSE)</f>
        <v>0.5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1289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200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67</v>
      </c>
      <c r="D26" s="96"/>
      <c r="E26" s="96"/>
      <c r="F26" s="96"/>
      <c r="G26" s="96"/>
      <c r="H26" s="96"/>
      <c r="I26" s="75">
        <f>VLOOKUP(C26,Basisdata!$I$4:$J$21,2,FALSE)</f>
        <v>5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371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60</v>
      </c>
      <c r="D29" s="96"/>
      <c r="E29" s="96"/>
      <c r="F29" s="96"/>
      <c r="G29" s="96"/>
      <c r="H29" s="96"/>
      <c r="I29" s="75">
        <f>VLOOKUP(C29,Basisdata!$I$4:$J$21,2,FALSE)</f>
        <v>10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497</v>
      </c>
      <c r="D36" s="96"/>
      <c r="E36" s="96"/>
      <c r="F36" s="96"/>
      <c r="G36" s="96"/>
      <c r="H36" s="96"/>
      <c r="I36" s="77">
        <f>VLOOKUP(C36,Basisdata!$I$41:$J$46,2,FALSE)</f>
        <v>0.1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87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0.1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0.05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0.1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E626F467-A944-4019-B835-9FABE14866A5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5CBE3614-F7D5-416A-8CB2-EBDBAD7ABDAB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B99C403E-631B-4E9D-9F53-4A03860E9FEB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BBE35E08-17AB-44CA-8B13-17FCA2A1A5FC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9780FB0E-6BF5-4409-9CE0-A2CA4A683B33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893A2A86-89E2-4DCE-B552-33D1525468C6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4A0A54FA-AC44-4EB2-AE5B-1EDBBFC9E01A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559B85CB-5D70-4B35-90B6-70D9413072DC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31E1DB2C-E059-462C-AA35-2E3839C02DE2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25DC8BB9-9DEA-4AA7-86EB-4EE60591B2DC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CEB1692A-8EB7-416C-828C-609926C341BA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62024C7B-BB34-485A-9790-2C9D6ED29ABB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D8E412C9-0A9D-44FA-B18C-42B22CA69B7C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08B8E0CA-0BB3-4F58-8873-6BD219D1492A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6CC2DB8B-7502-4EEB-B3A2-76983B6884E5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08F77435-8431-45DF-9916-CFBB577EAAFB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6">
    <tabColor rgb="FF00FF00"/>
  </sheetPr>
  <dimension ref="A1:M66"/>
  <sheetViews>
    <sheetView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/>
      <c r="G5" s="122"/>
      <c r="H5" s="122" t="s">
        <v>639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860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852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861</v>
      </c>
      <c r="C9" s="117"/>
      <c r="D9" s="117"/>
      <c r="E9" s="118"/>
      <c r="F9" s="65" t="s">
        <v>146</v>
      </c>
      <c r="G9" s="67" t="s">
        <v>657</v>
      </c>
      <c r="H9" s="63" t="s">
        <v>29</v>
      </c>
      <c r="I9" s="68">
        <v>42996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856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862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863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 t="s">
        <v>864</v>
      </c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49</v>
      </c>
      <c r="D16" s="96"/>
      <c r="E16" s="96"/>
      <c r="F16" s="96"/>
      <c r="G16" s="96"/>
      <c r="H16" s="111"/>
      <c r="I16" s="70">
        <f>VLOOKUP(C16,Basisdata!$A$4:$B$8,2,FALSE)</f>
        <v>15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76</v>
      </c>
      <c r="D18" s="96"/>
      <c r="E18" s="96"/>
      <c r="F18" s="96"/>
      <c r="G18" s="96"/>
      <c r="H18" s="111"/>
      <c r="I18" s="70">
        <f>VLOOKUP(C18,Basisdata!A13:B20,2,FALSE)</f>
        <v>4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1289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240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141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371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67</v>
      </c>
      <c r="D28" s="96"/>
      <c r="E28" s="96"/>
      <c r="F28" s="96"/>
      <c r="G28" s="96"/>
      <c r="H28" s="96"/>
      <c r="I28" s="75">
        <f>VLOOKUP(C28,Basisdata!$I$4:$J$21,2,FALSE)</f>
        <v>5</v>
      </c>
    </row>
    <row r="29" spans="1:13" ht="15.75" x14ac:dyDescent="0.25">
      <c r="A29" s="105" t="s">
        <v>10</v>
      </c>
      <c r="B29" s="105"/>
      <c r="C29" s="95" t="s">
        <v>60</v>
      </c>
      <c r="D29" s="96"/>
      <c r="E29" s="96"/>
      <c r="F29" s="96"/>
      <c r="G29" s="96"/>
      <c r="H29" s="96"/>
      <c r="I29" s="75">
        <f>VLOOKUP(C29,Basisdata!$I$4:$J$21,2,FALSE)</f>
        <v>10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1.2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497</v>
      </c>
      <c r="D36" s="96"/>
      <c r="E36" s="96"/>
      <c r="F36" s="96"/>
      <c r="G36" s="96"/>
      <c r="H36" s="96"/>
      <c r="I36" s="77">
        <f>VLOOKUP(C36,Basisdata!$I$41:$J$46,2,FALSE)</f>
        <v>0.1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87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0.12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0.06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0.12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90B2163B-B3B8-452C-8BF3-F59FDD0FC59C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829BB345-6169-4444-89A5-9ACE472D10F9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7D8F65C3-E6BB-4CDA-A448-88A783635B3C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0CA468D5-0D98-4408-A9D4-8A6F7150DD5F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61588B1C-77B1-43F8-9AE8-12C628616DC5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161233D4-D252-4994-A47F-93165D65858C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F1BB0E18-BC6B-498C-A301-D08C894C0D78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4232ED03-7A54-44AA-A144-4191EB3A4AB9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89A26490-5E58-41CE-943C-B09ECA2957D5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B4FE1C6B-3168-4B6B-BBDC-1154418E94AD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91F2BCDA-9CF3-4942-A9C1-320DBFDF1C31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D21899A3-36A2-48EB-8FE1-B0E345AAC19A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82E44F85-E02C-412E-B3EC-EC63ECC4FE71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6513AA96-E85B-4B2A-9E2B-65392F64D131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0B81D4AD-A7EA-4060-8790-CA7C418AF71A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8E597FA4-E220-43CB-947C-754A1F4A2442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6"/>
  <sheetViews>
    <sheetView topLeftCell="A19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633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1204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1205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868</v>
      </c>
      <c r="C9" s="117"/>
      <c r="D9" s="117"/>
      <c r="E9" s="118"/>
      <c r="F9" s="65" t="s">
        <v>146</v>
      </c>
      <c r="G9" s="67">
        <v>20</v>
      </c>
      <c r="H9" s="63" t="s">
        <v>29</v>
      </c>
      <c r="I9" s="68">
        <v>42996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889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888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1053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2</v>
      </c>
      <c r="D18" s="96"/>
      <c r="E18" s="96"/>
      <c r="F18" s="96"/>
      <c r="G18" s="96"/>
      <c r="H18" s="111"/>
      <c r="I18" s="70">
        <f>VLOOKUP(C18,Basisdata!A13:B20,2,FALSE)</f>
        <v>1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03" t="s">
        <v>1208</v>
      </c>
      <c r="D20" s="103"/>
      <c r="E20" s="103"/>
      <c r="F20" s="103"/>
      <c r="G20" s="103"/>
      <c r="H20" s="104"/>
      <c r="I20" s="69">
        <v>1</v>
      </c>
    </row>
    <row r="21" spans="1:13" ht="15.75" x14ac:dyDescent="0.25">
      <c r="A21" s="98"/>
      <c r="B21" s="99"/>
      <c r="C21" s="103" t="s">
        <v>1207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 t="s">
        <v>1206</v>
      </c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400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141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475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371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60</v>
      </c>
      <c r="D29" s="96"/>
      <c r="E29" s="96"/>
      <c r="F29" s="96"/>
      <c r="G29" s="96"/>
      <c r="H29" s="96"/>
      <c r="I29" s="75">
        <f>VLOOKUP(C29,Basisdata!$I$4:$J$21,2,FALSE)</f>
        <v>10</v>
      </c>
    </row>
    <row r="30" spans="1:13" ht="15.75" x14ac:dyDescent="0.25">
      <c r="A30" s="105" t="s">
        <v>120</v>
      </c>
      <c r="B30" s="105"/>
      <c r="C30" s="95" t="s">
        <v>67</v>
      </c>
      <c r="D30" s="96"/>
      <c r="E30" s="96"/>
      <c r="F30" s="96"/>
      <c r="G30" s="96"/>
      <c r="H30" s="96"/>
      <c r="I30" s="75">
        <f>VLOOKUP(C30,Basisdata!$I$4:$J$21,2,FALSE)</f>
        <v>5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95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1.00000000000001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489</v>
      </c>
      <c r="D50" s="96"/>
      <c r="E50" s="96"/>
      <c r="F50" s="96"/>
      <c r="G50" s="96"/>
      <c r="H50" s="96"/>
      <c r="I50" s="75">
        <f>VLOOKUP(C50,Basisdata!$I$59:$J$69,2,FALSE)</f>
        <v>1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1.00000000000001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0.05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66:B66"/>
    <mergeCell ref="C66:H66"/>
    <mergeCell ref="C22:H22"/>
    <mergeCell ref="A61:B61"/>
    <mergeCell ref="C61:H61"/>
    <mergeCell ref="A62:B62"/>
    <mergeCell ref="C62:H62"/>
    <mergeCell ref="A63:B65"/>
    <mergeCell ref="C63:H63"/>
    <mergeCell ref="C64:H64"/>
    <mergeCell ref="C65:H65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3E48F868-CD1C-4F3A-AAD0-D90D70A83123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219DD2F2-FA0B-4B26-9EB1-3370D6C88129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E2115F88-CAEC-4985-B90C-2CFBC28EA717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19821C81-B813-425E-82C3-3C96F5DBCBD7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1AA0E2F4-3BDF-4978-8191-4AAD19B6986C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687FB353-77BE-4A26-A50A-7FB2E59CED4F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082431B9-8035-44C3-BBA5-13CB6415E07B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9807A144-931A-42A4-A251-8467F91E1993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1A5FC5A7-DD67-42E0-8A31-B039C55A7B43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0F0B373D-890C-4D7E-B25C-34BFC47ED129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DFBDCD90-A458-4CAD-8363-9FE7B5B72123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F2B6232C-34EE-41A6-816A-3AC155D43F19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56C83DCD-9541-4864-8C0A-ED128CEF1549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20FCEAC6-E137-4682-9944-7D6CC9165C23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B7FD633B-7694-4447-ACA9-DB93E66B74ED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B9CD8090-2C89-4811-A7CB-CBA1D2E0C08E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>
    <tabColor rgb="FF00FF00"/>
  </sheetPr>
  <dimension ref="A1:M66"/>
  <sheetViews>
    <sheetView topLeftCell="A28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638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869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>
        <v>1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732</v>
      </c>
      <c r="C9" s="117"/>
      <c r="D9" s="117"/>
      <c r="E9" s="118"/>
      <c r="F9" s="65" t="s">
        <v>146</v>
      </c>
      <c r="G9" s="67" t="s">
        <v>599</v>
      </c>
      <c r="H9" s="63" t="s">
        <v>29</v>
      </c>
      <c r="I9" s="68">
        <v>42950</v>
      </c>
    </row>
    <row r="10" spans="1:10" x14ac:dyDescent="0.25">
      <c r="A10" s="119" t="s">
        <v>30</v>
      </c>
      <c r="B10" s="119"/>
      <c r="C10" s="117" t="s">
        <v>731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733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734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735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63</v>
      </c>
      <c r="D17" s="96"/>
      <c r="E17" s="96"/>
      <c r="F17" s="96"/>
      <c r="G17" s="96"/>
      <c r="H17" s="111"/>
      <c r="I17" s="70">
        <f>VLOOKUP(C17,Basisdata!$E$4:$F$8,2,FALSE)</f>
        <v>10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72</v>
      </c>
      <c r="D18" s="96"/>
      <c r="E18" s="96"/>
      <c r="F18" s="96"/>
      <c r="G18" s="96"/>
      <c r="H18" s="111"/>
      <c r="I18" s="70">
        <f>VLOOKUP(C18,Basisdata!A13:B20,2,FALSE)</f>
        <v>0.5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142</v>
      </c>
      <c r="D19" s="96"/>
      <c r="E19" s="96"/>
      <c r="F19" s="96"/>
      <c r="G19" s="96"/>
      <c r="H19" s="111"/>
      <c r="I19" s="72">
        <f>VLOOKUP(C19,Basisdata!$E$13:$F$18,2,FALSE)</f>
        <v>20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/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zeer hoog brandrisico, bijkomende consultatie brandexpert is aangewezen</v>
      </c>
      <c r="D23" s="93"/>
      <c r="E23" s="93"/>
      <c r="F23" s="93"/>
      <c r="G23" s="93"/>
      <c r="H23" s="110"/>
      <c r="I23" s="73">
        <f>+I16*I17*I18*I19*(I20*I21*I22)</f>
        <v>10000</v>
      </c>
      <c r="J23" s="63">
        <f>+IF(I23&gt;400,10000,+IF(I23&gt;100,400,+IF(I23&gt;25,100,25)))</f>
        <v>10000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494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71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141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68</v>
      </c>
      <c r="D29" s="96"/>
      <c r="E29" s="96"/>
      <c r="F29" s="96"/>
      <c r="G29" s="96"/>
      <c r="H29" s="96"/>
      <c r="I29" s="75">
        <f>VLOOKUP(C29,Basisdata!$I$4:$J$21,2,FALSE)</f>
        <v>2</v>
      </c>
    </row>
    <row r="30" spans="1:13" ht="15.75" x14ac:dyDescent="0.25">
      <c r="A30" s="105" t="s">
        <v>120</v>
      </c>
      <c r="B30" s="105"/>
      <c r="C30" s="95" t="s">
        <v>67</v>
      </c>
      <c r="D30" s="96"/>
      <c r="E30" s="96"/>
      <c r="F30" s="96"/>
      <c r="G30" s="96"/>
      <c r="H30" s="96"/>
      <c r="I30" s="75">
        <f>VLOOKUP(C30,Basisdata!$I$4:$J$21,2,FALSE)</f>
        <v>5</v>
      </c>
    </row>
    <row r="31" spans="1:13" ht="15.75" x14ac:dyDescent="0.25">
      <c r="A31" s="105" t="s">
        <v>121</v>
      </c>
      <c r="B31" s="105"/>
      <c r="C31" s="95" t="s">
        <v>60</v>
      </c>
      <c r="D31" s="96"/>
      <c r="E31" s="96"/>
      <c r="F31" s="96"/>
      <c r="G31" s="96"/>
      <c r="H31" s="96"/>
      <c r="I31" s="75">
        <f>VLOOKUP(C31,Basisdata!$I$4:$J$21,2,FALSE)</f>
        <v>10</v>
      </c>
    </row>
    <row r="32" spans="1:13" ht="15.75" x14ac:dyDescent="0.25">
      <c r="A32" s="105" t="s">
        <v>122</v>
      </c>
      <c r="B32" s="105"/>
      <c r="C32" s="95" t="s">
        <v>53</v>
      </c>
      <c r="D32" s="96"/>
      <c r="E32" s="96"/>
      <c r="F32" s="96"/>
      <c r="G32" s="96"/>
      <c r="H32" s="96"/>
      <c r="I32" s="75">
        <f>VLOOKUP(C32,Basisdata!$I$4:$J$21,2,FALSE)</f>
        <v>10</v>
      </c>
    </row>
    <row r="33" spans="1:10" ht="15.75" x14ac:dyDescent="0.25">
      <c r="A33" s="105" t="s">
        <v>123</v>
      </c>
      <c r="B33" s="105"/>
      <c r="C33" s="95" t="s">
        <v>48</v>
      </c>
      <c r="D33" s="96"/>
      <c r="E33" s="96"/>
      <c r="F33" s="96"/>
      <c r="G33" s="96"/>
      <c r="H33" s="96"/>
      <c r="I33" s="75">
        <f>VLOOKUP(C33,Basisdata!$I$4:$J$21,2,FALSE)</f>
        <v>40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3.125E-2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498</v>
      </c>
      <c r="D36" s="96"/>
      <c r="E36" s="96"/>
      <c r="F36" s="96"/>
      <c r="G36" s="96"/>
      <c r="H36" s="96"/>
      <c r="I36" s="77" t="str">
        <f>VLOOKUP(C36,Basisdata!$I$41:$J$46,2,FALSE)</f>
        <v>N/A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>
        <f>+IF(I36="N/A",VLOOKUP(C37,Basisdata!$A$33:$B$37,2,FALSE),"N/A")</f>
        <v>10</v>
      </c>
    </row>
    <row r="38" spans="1:10" ht="39.950000000000003" customHeight="1" x14ac:dyDescent="0.25">
      <c r="A38" s="92" t="s">
        <v>467</v>
      </c>
      <c r="B38" s="92"/>
      <c r="C38" s="95" t="s">
        <v>95</v>
      </c>
      <c r="D38" s="96"/>
      <c r="E38" s="96"/>
      <c r="F38" s="96"/>
      <c r="G38" s="96"/>
      <c r="H38" s="96"/>
      <c r="I38" s="77">
        <f>+IF(I36="N/A",VLOOKUP(C38,Basisdata!$E$33:$F$37,2,FALSE),"N/A")</f>
        <v>10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>
        <f>+IF(I36="N/A",VLOOKUP(C39,Basisdata!$I$33:$J$37,2,FALSE),"N/A")</f>
        <v>0.2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>
        <f>+IF(I36="N/A",VLOOKUP(C40,Basisdata!$E$41:$F$43,2,FALSE),"N/A")</f>
        <v>2</v>
      </c>
    </row>
    <row r="41" spans="1:10" ht="39.950000000000003" customHeight="1" x14ac:dyDescent="0.25">
      <c r="A41" s="92" t="s">
        <v>509</v>
      </c>
      <c r="B41" s="92"/>
      <c r="C41" s="97" t="s">
        <v>500</v>
      </c>
      <c r="D41" s="97"/>
      <c r="E41" s="97"/>
      <c r="F41" s="97"/>
      <c r="G41" s="97"/>
      <c r="H41" s="97"/>
      <c r="I41" s="78">
        <f>+IF(I36="N/A",VLOOKUP(C41,Basisdata!$A$41:$B$42,2,FALSE),"N/A")</f>
        <v>1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>
        <f>+IF(I36="N/A",VLOOKUP(C42,Basisdata!A49:B50,2,FALSE),"N/A")</f>
        <v>2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>
        <f>+IF(I36="N/A",VLOOKUP(C43,Basisdata!E49:F51,2,FALSE),"N/A")</f>
        <v>1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2.5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1.25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3.1250000000000002E-3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29D41E22-5B2F-4CDF-89AE-126D2DC556CD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33EC45FC-AF66-47F7-BE9F-A777F1066490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AC925135-8865-4648-BE41-88B226D1B1F6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1ECEFBEF-3424-466D-94FD-1D88CFB1B3A0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D2D414CC-98A2-4395-966D-E0F90B61F3A6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AF11F3F9-AD5F-4476-9EDA-F3D65CD5F2AE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FD79538B-025F-4055-B2DE-846A819CBA76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724BC64D-AF0B-4E7E-9A91-C3DC8E2697A8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84DA1BB9-DAB5-47A9-BC2D-EE4AC5F74C81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9EF4E2A7-6E55-4C5C-85D4-CE8D1B23295A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72F20D25-67C0-4750-A427-6F4A35C03DB5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626FEC50-7320-4AED-B022-4C4BF86BAC1A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6C431BEB-93E2-4BE5-814E-0D0B8B02E194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76ABD588-4349-4CD3-B841-DE8290F1C4A1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639CF663-E446-4BE3-86C2-C3A6A361A682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B191B151-F303-43BB-ACFF-DC636644A921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8">
    <tabColor rgb="FF00FF00"/>
  </sheetPr>
  <dimension ref="A1:M66"/>
  <sheetViews>
    <sheetView topLeftCell="A52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1292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 t="s">
        <v>751</v>
      </c>
      <c r="G6" s="122"/>
      <c r="H6" s="122"/>
      <c r="I6" s="122"/>
    </row>
    <row r="7" spans="1:10" x14ac:dyDescent="0.25">
      <c r="A7" s="63" t="s">
        <v>25</v>
      </c>
      <c r="B7" s="116" t="s">
        <v>875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870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871</v>
      </c>
      <c r="C9" s="117"/>
      <c r="D9" s="117"/>
      <c r="E9" s="118"/>
      <c r="F9" s="65" t="s">
        <v>146</v>
      </c>
      <c r="G9" s="67" t="s">
        <v>657</v>
      </c>
      <c r="H9" s="63" t="s">
        <v>29</v>
      </c>
      <c r="I9" s="68">
        <v>43255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874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872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873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72</v>
      </c>
      <c r="D18" s="96"/>
      <c r="E18" s="96"/>
      <c r="F18" s="96"/>
      <c r="G18" s="96"/>
      <c r="H18" s="111"/>
      <c r="I18" s="70">
        <f>VLOOKUP(C18,Basisdata!A13:B20,2,FALSE)</f>
        <v>0.5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1290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200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67</v>
      </c>
      <c r="D26" s="96"/>
      <c r="E26" s="96"/>
      <c r="F26" s="96"/>
      <c r="G26" s="96"/>
      <c r="H26" s="96"/>
      <c r="I26" s="75">
        <f>VLOOKUP(C26,Basisdata!$I$4:$J$21,2,FALSE)</f>
        <v>5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371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8</v>
      </c>
      <c r="D29" s="96"/>
      <c r="E29" s="96"/>
      <c r="F29" s="96"/>
      <c r="G29" s="96"/>
      <c r="H29" s="96"/>
      <c r="I29" s="75">
        <f>VLOOKUP(C29,Basisdata!$I$4:$J$21,2,FALSE)</f>
        <v>1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10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497</v>
      </c>
      <c r="D36" s="96"/>
      <c r="E36" s="96"/>
      <c r="F36" s="96"/>
      <c r="G36" s="96"/>
      <c r="H36" s="96"/>
      <c r="I36" s="77">
        <f>VLOOKUP(C36,Basisdata!$I$41:$J$46,2,FALSE)</f>
        <v>0.1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87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96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1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0.5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0.1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4C95AA83-BDAE-4E5E-9196-3A54B8EB6F3C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74126085-C702-46C9-A791-E3D143995D72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90AAFAA5-6902-4906-87FB-47CB776EAFD0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EF1474F3-162B-4BAB-AC06-860B43799B12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99283155-1295-4AB9-AA52-7DB4E2F0B8A4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B2CC115D-F5C4-4CB2-8112-FE68A886CED7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90539EE9-159E-4EAD-846F-6437961ACF12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B46AC205-0D3A-455D-9BC5-78077B08AC48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71969DE5-D330-40E2-9B4B-D6A8BBDD9B66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998D00EE-045F-40C3-801B-26475368DB46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8CB109D4-4638-4119-A818-94AFB48C7D81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5B0BB50E-480B-4927-9F63-1E34BC9F788A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6D2B9C57-0D4C-4246-8EA0-6789ADC1087C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446D50B3-6592-43F0-8D5A-AD4FAD3D40E9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63A371DD-62AB-4924-A995-0419FA9FB8B2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958B1190-F640-44D6-9CCC-69FB956F91BB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tabColor rgb="FF00FF00"/>
  </sheetPr>
  <dimension ref="A1:M66"/>
  <sheetViews>
    <sheetView topLeftCell="A25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/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 t="s">
        <v>997</v>
      </c>
      <c r="G6" s="122"/>
      <c r="H6" s="122"/>
      <c r="I6" s="122"/>
    </row>
    <row r="7" spans="1:10" x14ac:dyDescent="0.25">
      <c r="A7" s="63" t="s">
        <v>25</v>
      </c>
      <c r="B7" s="116" t="s">
        <v>995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996</v>
      </c>
      <c r="C9" s="117"/>
      <c r="D9" s="117"/>
      <c r="E9" s="118"/>
      <c r="F9" s="65" t="s">
        <v>146</v>
      </c>
      <c r="G9" s="67">
        <v>4</v>
      </c>
      <c r="H9" s="63" t="s">
        <v>29</v>
      </c>
      <c r="I9" s="68">
        <v>43011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748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998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999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 t="s">
        <v>1000</v>
      </c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63</v>
      </c>
      <c r="D17" s="96"/>
      <c r="E17" s="96"/>
      <c r="F17" s="96"/>
      <c r="G17" s="96"/>
      <c r="H17" s="111"/>
      <c r="I17" s="70">
        <f>VLOOKUP(C17,Basisdata!$E$4:$F$8,2,FALSE)</f>
        <v>10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72</v>
      </c>
      <c r="D18" s="96"/>
      <c r="E18" s="96"/>
      <c r="F18" s="96"/>
      <c r="G18" s="96"/>
      <c r="H18" s="111"/>
      <c r="I18" s="70">
        <f>VLOOKUP(C18,Basisdata!A13:B20,2,FALSE)</f>
        <v>0.5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03" t="s">
        <v>1032</v>
      </c>
      <c r="D20" s="103"/>
      <c r="E20" s="103"/>
      <c r="F20" s="103"/>
      <c r="G20" s="103"/>
      <c r="H20" s="104"/>
      <c r="I20" s="69">
        <v>1</v>
      </c>
    </row>
    <row r="21" spans="1:13" ht="15.75" x14ac:dyDescent="0.25">
      <c r="A21" s="98"/>
      <c r="B21" s="99"/>
      <c r="C21" s="103"/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zeer hoog brandrisico, bijkomende consultatie brandexpert is aangewezen</v>
      </c>
      <c r="D23" s="93"/>
      <c r="E23" s="93"/>
      <c r="F23" s="93"/>
      <c r="G23" s="93"/>
      <c r="H23" s="110"/>
      <c r="I23" s="73">
        <f>+I16*I17*I18*I19*(I20*I21*I22)</f>
        <v>500</v>
      </c>
      <c r="J23" s="63">
        <f>+IF(I23&gt;400,10000,+IF(I23&gt;100,400,+IF(I23&gt;25,100,25)))</f>
        <v>10000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67</v>
      </c>
      <c r="D26" s="96"/>
      <c r="E26" s="96"/>
      <c r="F26" s="96"/>
      <c r="G26" s="96"/>
      <c r="H26" s="96"/>
      <c r="I26" s="75">
        <f>VLOOKUP(C26,Basisdata!$I$4:$J$21,2,FALSE)</f>
        <v>5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371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71</v>
      </c>
      <c r="D29" s="96"/>
      <c r="E29" s="96"/>
      <c r="F29" s="96"/>
      <c r="G29" s="96"/>
      <c r="H29" s="96"/>
      <c r="I29" s="75">
        <f>VLOOKUP(C29,Basisdata!$I$4:$J$21,2,FALSE)</f>
        <v>2</v>
      </c>
    </row>
    <row r="30" spans="1:13" ht="15.75" x14ac:dyDescent="0.25">
      <c r="A30" s="105" t="s">
        <v>120</v>
      </c>
      <c r="B30" s="105"/>
      <c r="C30" s="95" t="s">
        <v>60</v>
      </c>
      <c r="D30" s="96"/>
      <c r="E30" s="96"/>
      <c r="F30" s="96"/>
      <c r="G30" s="96"/>
      <c r="H30" s="96"/>
      <c r="I30" s="75">
        <f>VLOOKUP(C30,Basisdata!$I$4:$J$21,2,FALSE)</f>
        <v>10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1.25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497</v>
      </c>
      <c r="D36" s="96"/>
      <c r="E36" s="96"/>
      <c r="F36" s="96"/>
      <c r="G36" s="96"/>
      <c r="H36" s="96"/>
      <c r="I36" s="77">
        <f>VLOOKUP(C36,Basisdata!$I$41:$J$46,2,FALSE)</f>
        <v>0.1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95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500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0.125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6.25E-2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1.2500000000000001E-2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DE8B52D2-770F-4861-A6D9-98C863CE7FA5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DAFE44A5-BAA1-4522-849F-52816F22BC30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656C4D9E-61FF-4240-80FB-A8BD7016BF31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47671770-7CAF-4B70-BB2E-FCA6ACDD656D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0C55FC7B-6352-4B6B-A082-07C34B5B4664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C504FAD0-E834-460C-AE10-C33252965B8A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0C37A570-142F-490A-BBCA-599D3270F810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518246D7-A9DB-44C1-AC92-B94B4F78D158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8C75B344-A034-48C9-91B7-6093F782B860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3593D244-1470-4C9A-A72C-5FB3D8F20152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F4398DD0-9282-4797-8FA9-0DCFBDB9C884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DA621612-8478-4699-8E7C-C1DE2B859BD3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22CD1FD8-8D4A-4BF8-B525-741649A20F0E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092EA65C-727C-4DC0-9617-BD0203E5D991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BFCFBA77-6AFA-4708-A9C1-7C5B847603AC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1913C1E1-DC27-466E-A9A4-2DB1C9AD1520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>
    <tabColor rgb="FF00FF00"/>
  </sheetPr>
  <dimension ref="A1:M66"/>
  <sheetViews>
    <sheetView topLeftCell="A25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/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 t="s">
        <v>997</v>
      </c>
      <c r="G6" s="122"/>
      <c r="H6" s="122"/>
      <c r="I6" s="122"/>
    </row>
    <row r="7" spans="1:10" x14ac:dyDescent="0.25">
      <c r="A7" s="63" t="s">
        <v>25</v>
      </c>
      <c r="B7" s="116" t="s">
        <v>995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1001</v>
      </c>
      <c r="C9" s="117"/>
      <c r="D9" s="117"/>
      <c r="E9" s="118"/>
      <c r="F9" s="65" t="s">
        <v>146</v>
      </c>
      <c r="G9" s="67">
        <v>4</v>
      </c>
      <c r="H9" s="63" t="s">
        <v>29</v>
      </c>
      <c r="I9" s="68">
        <v>43011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748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998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999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 t="s">
        <v>1000</v>
      </c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63</v>
      </c>
      <c r="D17" s="96"/>
      <c r="E17" s="96"/>
      <c r="F17" s="96"/>
      <c r="G17" s="96"/>
      <c r="H17" s="111"/>
      <c r="I17" s="70">
        <f>VLOOKUP(C17,Basisdata!$E$4:$F$8,2,FALSE)</f>
        <v>10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72</v>
      </c>
      <c r="D18" s="96"/>
      <c r="E18" s="96"/>
      <c r="F18" s="96"/>
      <c r="G18" s="96"/>
      <c r="H18" s="111"/>
      <c r="I18" s="70">
        <f>VLOOKUP(C18,Basisdata!A13:B20,2,FALSE)</f>
        <v>0.5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03" t="s">
        <v>1032</v>
      </c>
      <c r="D20" s="103"/>
      <c r="E20" s="103"/>
      <c r="F20" s="103"/>
      <c r="G20" s="103"/>
      <c r="H20" s="104"/>
      <c r="I20" s="69">
        <v>1</v>
      </c>
    </row>
    <row r="21" spans="1:13" ht="15.75" x14ac:dyDescent="0.25">
      <c r="A21" s="98"/>
      <c r="B21" s="99"/>
      <c r="C21" s="103"/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zeer hoog brandrisico, bijkomende consultatie brandexpert is aangewezen</v>
      </c>
      <c r="D23" s="93"/>
      <c r="E23" s="93"/>
      <c r="F23" s="93"/>
      <c r="G23" s="93"/>
      <c r="H23" s="110"/>
      <c r="I23" s="73">
        <f>+I16*I17*I18*I19*(I20*I21*I22)</f>
        <v>500</v>
      </c>
      <c r="J23" s="63">
        <f>+IF(I23&gt;400,10000,+IF(I23&gt;100,400,+IF(I23&gt;25,100,25)))</f>
        <v>10000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67</v>
      </c>
      <c r="D26" s="96"/>
      <c r="E26" s="96"/>
      <c r="F26" s="96"/>
      <c r="G26" s="96"/>
      <c r="H26" s="96"/>
      <c r="I26" s="75">
        <f>VLOOKUP(C26,Basisdata!$I$4:$J$21,2,FALSE)</f>
        <v>5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371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71</v>
      </c>
      <c r="D29" s="96"/>
      <c r="E29" s="96"/>
      <c r="F29" s="96"/>
      <c r="G29" s="96"/>
      <c r="H29" s="96"/>
      <c r="I29" s="75">
        <f>VLOOKUP(C29,Basisdata!$I$4:$J$21,2,FALSE)</f>
        <v>2</v>
      </c>
    </row>
    <row r="30" spans="1:13" ht="15.75" x14ac:dyDescent="0.25">
      <c r="A30" s="105" t="s">
        <v>120</v>
      </c>
      <c r="B30" s="105"/>
      <c r="C30" s="95" t="s">
        <v>60</v>
      </c>
      <c r="D30" s="96"/>
      <c r="E30" s="96"/>
      <c r="F30" s="96"/>
      <c r="G30" s="96"/>
      <c r="H30" s="96"/>
      <c r="I30" s="75">
        <f>VLOOKUP(C30,Basisdata!$I$4:$J$21,2,FALSE)</f>
        <v>10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1.25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497</v>
      </c>
      <c r="D36" s="96"/>
      <c r="E36" s="96"/>
      <c r="F36" s="96"/>
      <c r="G36" s="96"/>
      <c r="H36" s="96"/>
      <c r="I36" s="77">
        <f>VLOOKUP(C36,Basisdata!$I$41:$J$46,2,FALSE)</f>
        <v>0.1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95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500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0.125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6.25E-2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1.2500000000000001E-2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E35055B6-2D08-4286-BDF0-760C0BE18227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D3D7EFA8-F926-43EC-BFE0-698433AA67D2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3A28091B-1874-422C-9A76-7532AA357E61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FA2AD4D9-90F4-4923-A5AB-BD05E570E4C4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AA8F6D76-471F-4F58-ADCB-5C2B0BA62882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E0404FF9-22A5-453E-A729-B9C4EE474FD6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407DF5A2-37F8-4D8E-A6EE-1848E6E9C84E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E3918735-D2DA-4188-8473-4B2C82C99A48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6D55EE30-D1CB-46DA-8EC8-5E9DB1A6A986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D99A4B10-CF9C-43A8-AC0A-33CC862D7C4F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AC82DC58-CA33-4E49-90D1-5853C5182BED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530B80D3-5D7A-4137-96AA-015D591AD8BA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6BE51E06-5753-40ED-932F-FD61656CF4A8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488B93FB-9B3A-4DA5-A0CA-F1B8959B5C55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2D3099A2-397C-4403-B47A-EFB0B30FF3D3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77A44AD2-DCD2-4E61-AA11-9D824056BDC9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>
    <tabColor rgb="FF00FF00"/>
  </sheetPr>
  <dimension ref="A1:M66"/>
  <sheetViews>
    <sheetView topLeftCell="A16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/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 t="s">
        <v>997</v>
      </c>
      <c r="G6" s="122"/>
      <c r="H6" s="122"/>
      <c r="I6" s="122"/>
    </row>
    <row r="7" spans="1:10" x14ac:dyDescent="0.25">
      <c r="A7" s="63" t="s">
        <v>25</v>
      </c>
      <c r="B7" s="116" t="s">
        <v>995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1034</v>
      </c>
      <c r="C9" s="117"/>
      <c r="D9" s="117"/>
      <c r="E9" s="118"/>
      <c r="F9" s="65" t="s">
        <v>146</v>
      </c>
      <c r="G9" s="67">
        <v>4</v>
      </c>
      <c r="H9" s="63" t="s">
        <v>29</v>
      </c>
      <c r="I9" s="68">
        <v>43011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748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998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999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 t="s">
        <v>1000</v>
      </c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63</v>
      </c>
      <c r="D17" s="96"/>
      <c r="E17" s="96"/>
      <c r="F17" s="96"/>
      <c r="G17" s="96"/>
      <c r="H17" s="111"/>
      <c r="I17" s="70">
        <f>VLOOKUP(C17,Basisdata!$E$4:$F$8,2,FALSE)</f>
        <v>10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72</v>
      </c>
      <c r="D18" s="96"/>
      <c r="E18" s="96"/>
      <c r="F18" s="96"/>
      <c r="G18" s="96"/>
      <c r="H18" s="111"/>
      <c r="I18" s="70">
        <f>VLOOKUP(C18,Basisdata!A13:B20,2,FALSE)</f>
        <v>0.5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 t="s">
        <v>1035</v>
      </c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1036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 t="s">
        <v>1032</v>
      </c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zeer hoog brandrisico, bijkomende consultatie brandexpert is aangewezen</v>
      </c>
      <c r="D23" s="93"/>
      <c r="E23" s="93"/>
      <c r="F23" s="93"/>
      <c r="G23" s="93"/>
      <c r="H23" s="110"/>
      <c r="I23" s="73">
        <f>+I16*I17*I18*I19*(I20*I21*I22)</f>
        <v>500</v>
      </c>
      <c r="J23" s="63">
        <f>+IF(I23&gt;400,10000,+IF(I23&gt;100,400,+IF(I23&gt;25,100,25)))</f>
        <v>10000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67</v>
      </c>
      <c r="D26" s="96"/>
      <c r="E26" s="96"/>
      <c r="F26" s="96"/>
      <c r="G26" s="96"/>
      <c r="H26" s="96"/>
      <c r="I26" s="75">
        <f>VLOOKUP(C26,Basisdata!$I$4:$J$21,2,FALSE)</f>
        <v>5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371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71</v>
      </c>
      <c r="D29" s="96"/>
      <c r="E29" s="96"/>
      <c r="F29" s="96"/>
      <c r="G29" s="96"/>
      <c r="H29" s="96"/>
      <c r="I29" s="75">
        <f>VLOOKUP(C29,Basisdata!$I$4:$J$21,2,FALSE)</f>
        <v>2</v>
      </c>
    </row>
    <row r="30" spans="1:13" ht="15.75" x14ac:dyDescent="0.25">
      <c r="A30" s="105" t="s">
        <v>120</v>
      </c>
      <c r="B30" s="105"/>
      <c r="C30" s="95" t="s">
        <v>60</v>
      </c>
      <c r="D30" s="96"/>
      <c r="E30" s="96"/>
      <c r="F30" s="96"/>
      <c r="G30" s="96"/>
      <c r="H30" s="96"/>
      <c r="I30" s="75">
        <f>VLOOKUP(C30,Basisdata!$I$4:$J$21,2,FALSE)</f>
        <v>10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1.25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497</v>
      </c>
      <c r="D36" s="96"/>
      <c r="E36" s="96"/>
      <c r="F36" s="96"/>
      <c r="G36" s="96"/>
      <c r="H36" s="96"/>
      <c r="I36" s="77">
        <f>VLOOKUP(C36,Basisdata!$I$41:$J$46,2,FALSE)</f>
        <v>0.1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95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500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0.125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6.25E-2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1.2500000000000001E-2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796522EE-7673-4888-A5A9-668A762A5F7E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D408E990-0A94-4CDC-93B5-F684A8F7F74B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69F1B76B-D65F-4310-BA79-94B831CFD412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2D3933C0-3DB4-4A90-A843-0276B664CE8C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121269BA-5967-4834-AA43-0EE918EBDDED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075C1743-43FF-4F77-AC5E-B81E4A07752C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E927E029-7BA5-44FF-8E45-44822D4A3C7E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595CF837-B98E-4D69-AF83-4688235C2343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07789426-D4D7-4629-BA7F-47EB06FA368B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94221D4B-341C-473B-841A-4BD1B6A0BAFC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9BA19887-724A-47AC-BEB9-4E259E5AD702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80D2DD6E-BE50-484B-B1CE-D546863CCCC9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AABFA485-4E45-4E73-8094-A618A62A6BA3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324DE75B-3B90-4549-BDDD-B6816D8326C0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73BA6A64-94A5-49E5-BD58-C008A44CF3A7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227B9714-0CC7-41B8-BFEC-BFE92B61343A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00FF00"/>
  </sheetPr>
  <dimension ref="A1:M66"/>
  <sheetViews>
    <sheetView topLeftCell="A13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690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 t="s">
        <v>634</v>
      </c>
      <c r="I6" s="122"/>
    </row>
    <row r="7" spans="1:10" x14ac:dyDescent="0.25">
      <c r="A7" s="63" t="s">
        <v>25</v>
      </c>
      <c r="B7" s="116" t="s">
        <v>681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>
        <v>1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694</v>
      </c>
      <c r="C9" s="117"/>
      <c r="D9" s="117"/>
      <c r="E9" s="118"/>
      <c r="F9" s="65" t="s">
        <v>146</v>
      </c>
      <c r="G9" s="67">
        <v>0</v>
      </c>
      <c r="H9" s="63" t="s">
        <v>29</v>
      </c>
      <c r="I9" s="68">
        <v>42947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696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680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695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 t="s">
        <v>679</v>
      </c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0</v>
      </c>
      <c r="D16" s="96"/>
      <c r="E16" s="96"/>
      <c r="F16" s="96"/>
      <c r="G16" s="96"/>
      <c r="H16" s="111"/>
      <c r="I16" s="70">
        <f>VLOOKUP(C16,Basisdata!$A$4:$B$8,2,FALSE)</f>
        <v>25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1</v>
      </c>
      <c r="D17" s="96"/>
      <c r="E17" s="96"/>
      <c r="F17" s="96"/>
      <c r="G17" s="96"/>
      <c r="H17" s="111"/>
      <c r="I17" s="70">
        <f>VLOOKUP(C17,Basisdata!$E$4:$F$8,2,FALSE)</f>
        <v>1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72</v>
      </c>
      <c r="D18" s="96"/>
      <c r="E18" s="96"/>
      <c r="F18" s="96"/>
      <c r="G18" s="96"/>
      <c r="H18" s="111"/>
      <c r="I18" s="70">
        <f>VLOOKUP(C18,Basisdata!A13:B20,2,FALSE)</f>
        <v>0.5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1251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normaal brandrisico, basisbeveiliging</v>
      </c>
      <c r="D23" s="93"/>
      <c r="E23" s="93"/>
      <c r="F23" s="93"/>
      <c r="G23" s="93"/>
      <c r="H23" s="110"/>
      <c r="I23" s="73">
        <f>+I16*I17*I18*I19*(I20*I21*I22)</f>
        <v>12.5</v>
      </c>
      <c r="J23" s="63">
        <f>+IF(I23&gt;400,10000,+IF(I23&gt;100,400,+IF(I23&gt;25,100,25)))</f>
        <v>25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475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495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8</v>
      </c>
      <c r="D28" s="96"/>
      <c r="E28" s="96"/>
      <c r="F28" s="96"/>
      <c r="G28" s="96"/>
      <c r="H28" s="96"/>
      <c r="I28" s="75">
        <f>VLOOKUP(C28,Basisdata!$I$4:$J$21,2,FALSE)</f>
        <v>1</v>
      </c>
    </row>
    <row r="29" spans="1:13" ht="15.75" x14ac:dyDescent="0.25">
      <c r="A29" s="105" t="s">
        <v>10</v>
      </c>
      <c r="B29" s="105"/>
      <c r="C29" s="95" t="s">
        <v>8</v>
      </c>
      <c r="D29" s="96"/>
      <c r="E29" s="96"/>
      <c r="F29" s="96"/>
      <c r="G29" s="96"/>
      <c r="H29" s="96"/>
      <c r="I29" s="75">
        <f>VLOOKUP(C29,Basisdata!$I$4:$J$21,2,FALSE)</f>
        <v>1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3.125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498</v>
      </c>
      <c r="D36" s="96"/>
      <c r="E36" s="96"/>
      <c r="F36" s="96"/>
      <c r="G36" s="96"/>
      <c r="H36" s="96"/>
      <c r="I36" s="77" t="str">
        <f>VLOOKUP(C36,Basisdata!$I$41:$J$46,2,FALSE)</f>
        <v>N/A</v>
      </c>
    </row>
    <row r="37" spans="1:10" ht="39.75" customHeight="1" x14ac:dyDescent="0.25">
      <c r="A37" s="94" t="s">
        <v>130</v>
      </c>
      <c r="B37" s="94"/>
      <c r="C37" s="95" t="s">
        <v>91</v>
      </c>
      <c r="D37" s="96"/>
      <c r="E37" s="96"/>
      <c r="F37" s="96"/>
      <c r="G37" s="96"/>
      <c r="H37" s="96"/>
      <c r="I37" s="77">
        <f>+IF(I36="N/A",VLOOKUP(C37,Basisdata!$A$33:$B$37,2,FALSE),"N/A")</f>
        <v>0.5</v>
      </c>
    </row>
    <row r="38" spans="1:10" ht="39.950000000000003" customHeight="1" x14ac:dyDescent="0.25">
      <c r="A38" s="92" t="s">
        <v>467</v>
      </c>
      <c r="B38" s="92"/>
      <c r="C38" s="95" t="s">
        <v>88</v>
      </c>
      <c r="D38" s="96"/>
      <c r="E38" s="96"/>
      <c r="F38" s="96"/>
      <c r="G38" s="96"/>
      <c r="H38" s="96"/>
      <c r="I38" s="77">
        <f>+IF(I36="N/A",VLOOKUP(C38,Basisdata!$E$33:$F$37,2,FALSE),"N/A")</f>
        <v>0.6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>
        <f>+IF(I36="N/A",VLOOKUP(C39,Basisdata!$I$33:$J$37,2,FALSE),"N/A")</f>
        <v>0.2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>
        <f>+IF(I36="N/A",VLOOKUP(C40,Basisdata!$E$41:$F$43,2,FALSE),"N/A")</f>
        <v>2</v>
      </c>
    </row>
    <row r="41" spans="1:10" ht="39.950000000000003" customHeight="1" x14ac:dyDescent="0.25">
      <c r="A41" s="92" t="s">
        <v>509</v>
      </c>
      <c r="B41" s="92"/>
      <c r="C41" s="97" t="s">
        <v>500</v>
      </c>
      <c r="D41" s="97"/>
      <c r="E41" s="97"/>
      <c r="F41" s="97"/>
      <c r="G41" s="97"/>
      <c r="H41" s="97"/>
      <c r="I41" s="78">
        <f>+IF(I36="N/A",VLOOKUP(C41,Basisdata!$A$41:$B$42,2,FALSE),"N/A")</f>
        <v>1</v>
      </c>
    </row>
    <row r="42" spans="1:10" ht="39.950000000000003" customHeight="1" x14ac:dyDescent="0.25">
      <c r="A42" s="92" t="s">
        <v>502</v>
      </c>
      <c r="B42" s="92"/>
      <c r="C42" s="108" t="s">
        <v>503</v>
      </c>
      <c r="D42" s="108"/>
      <c r="E42" s="108"/>
      <c r="F42" s="108"/>
      <c r="G42" s="108"/>
      <c r="H42" s="108"/>
      <c r="I42" s="78">
        <f>+IF(I36="N/A",VLOOKUP(C42,Basisdata!A49:B50,2,FALSE),"N/A")</f>
        <v>1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>
        <f>+IF(I36="N/A",VLOOKUP(C43,Basisdata!E49:F51,2,FALSE),"N/A")</f>
        <v>1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0.375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0.25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1.5625E-2</v>
      </c>
      <c r="J66" s="63">
        <f>+IF(I66&gt;400,10000,+IF(I66&gt;100,400,+IF(I66&gt;25,100,25)))</f>
        <v>25</v>
      </c>
    </row>
  </sheetData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32723F1A-6E03-4F66-90F6-B27733C7F2CD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3A4EAEF8-E8E9-492A-BF94-786A07966B38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AF52E139-6D83-4C34-A6DA-74D0E5C99A7E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5F0B68B6-02F0-42EC-AA55-23D3E96AF510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B0E06F59-7CC0-481C-ACD3-92E3C5EE17AA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197868A5-F006-4A7E-8D7D-DE4D25E17F6C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9A5395D7-BE18-463E-9BAC-E37E6288C2B0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02A3E20A-5362-47B9-9F21-12D645F9D772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E2A9DBEC-3DAE-4E88-8664-905A419851F8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097E8215-790C-4634-BE63-5F3731E3C788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790CE451-06D7-4518-971D-9D9BBA366249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150CA541-F4FB-4F79-A126-2CD895ABF5E0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28638B25-4C37-463D-8551-13622058E729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0586EC88-994C-4462-90AF-0120DD98F3D0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2DB5C1D7-2FE5-4414-A9E4-BB8BCA80BAC2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E786C25F-E029-4587-B1D5-A5F9773E17FF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2">
    <tabColor rgb="FF00FF00"/>
  </sheetPr>
  <dimension ref="A1:M66"/>
  <sheetViews>
    <sheetView topLeftCell="A16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/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 t="s">
        <v>997</v>
      </c>
      <c r="G6" s="122"/>
      <c r="H6" s="122"/>
      <c r="I6" s="122"/>
    </row>
    <row r="7" spans="1:10" x14ac:dyDescent="0.25">
      <c r="A7" s="63" t="s">
        <v>25</v>
      </c>
      <c r="B7" s="116" t="s">
        <v>995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1002</v>
      </c>
      <c r="C9" s="117"/>
      <c r="D9" s="117"/>
      <c r="E9" s="118"/>
      <c r="F9" s="65" t="s">
        <v>146</v>
      </c>
      <c r="G9" s="67">
        <v>2</v>
      </c>
      <c r="H9" s="63" t="s">
        <v>29</v>
      </c>
      <c r="I9" s="68">
        <v>43011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748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998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999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 t="s">
        <v>1000</v>
      </c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49</v>
      </c>
      <c r="D16" s="96"/>
      <c r="E16" s="96"/>
      <c r="F16" s="96"/>
      <c r="G16" s="96"/>
      <c r="H16" s="111"/>
      <c r="I16" s="70">
        <f>VLOOKUP(C16,Basisdata!$A$4:$B$8,2,FALSE)</f>
        <v>15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1</v>
      </c>
      <c r="D17" s="96"/>
      <c r="E17" s="96"/>
      <c r="F17" s="96"/>
      <c r="G17" s="96"/>
      <c r="H17" s="111"/>
      <c r="I17" s="70">
        <f>VLOOKUP(C17,Basisdata!$E$4:$F$8,2,FALSE)</f>
        <v>1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72</v>
      </c>
      <c r="D18" s="96"/>
      <c r="E18" s="96"/>
      <c r="F18" s="96"/>
      <c r="G18" s="96"/>
      <c r="H18" s="111"/>
      <c r="I18" s="70">
        <f>VLOOKUP(C18,Basisdata!A13:B20,2,FALSE)</f>
        <v>0.5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 t="s">
        <v>1003</v>
      </c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1032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normaal brandrisico, basisbeveiliging</v>
      </c>
      <c r="D23" s="93"/>
      <c r="E23" s="93"/>
      <c r="F23" s="93"/>
      <c r="G23" s="93"/>
      <c r="H23" s="110"/>
      <c r="I23" s="73">
        <f>+I16*I17*I18*I19*(I20*I21*I22)</f>
        <v>7.5</v>
      </c>
      <c r="J23" s="63">
        <f>+IF(I23&gt;400,10000,+IF(I23&gt;100,400,+IF(I23&gt;25,100,25)))</f>
        <v>25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67</v>
      </c>
      <c r="D26" s="96"/>
      <c r="E26" s="96"/>
      <c r="F26" s="96"/>
      <c r="G26" s="96"/>
      <c r="H26" s="96"/>
      <c r="I26" s="75">
        <f>VLOOKUP(C26,Basisdata!$I$4:$J$21,2,FALSE)</f>
        <v>5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371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71</v>
      </c>
      <c r="D29" s="96"/>
      <c r="E29" s="96"/>
      <c r="F29" s="96"/>
      <c r="G29" s="96"/>
      <c r="H29" s="96"/>
      <c r="I29" s="75">
        <f>VLOOKUP(C29,Basisdata!$I$4:$J$21,2,FALSE)</f>
        <v>2</v>
      </c>
    </row>
    <row r="30" spans="1:13" ht="15.75" x14ac:dyDescent="0.25">
      <c r="A30" s="105" t="s">
        <v>120</v>
      </c>
      <c r="B30" s="105"/>
      <c r="C30" s="95" t="s">
        <v>60</v>
      </c>
      <c r="D30" s="96"/>
      <c r="E30" s="96"/>
      <c r="F30" s="96"/>
      <c r="G30" s="96"/>
      <c r="H30" s="96"/>
      <c r="I30" s="75">
        <f>VLOOKUP(C30,Basisdata!$I$4:$J$21,2,FALSE)</f>
        <v>10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1.8749999999999999E-2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497</v>
      </c>
      <c r="D36" s="96"/>
      <c r="E36" s="96"/>
      <c r="F36" s="96"/>
      <c r="G36" s="96"/>
      <c r="H36" s="96"/>
      <c r="I36" s="77">
        <f>VLOOKUP(C36,Basisdata!$I$41:$J$46,2,FALSE)</f>
        <v>0.1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95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500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503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1.8749999999999999E-3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9.3749999999999997E-4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9.3750000000000002E-5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B01CBB62-DBB6-43EB-9AC8-F3C5E0246368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9BBE02AA-9402-4CC2-BD40-BFABC649ECAD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867439DF-AC0D-4E97-A4A9-520B8D7A2F24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9FC1E68A-93F5-422A-81CE-989049EBB302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D342EBA8-C1C1-43AF-8FC9-7BF4A8CE7366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62E71068-6653-4EE6-ABF4-3AA441B30928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763E76B7-5E55-41C6-A0BB-2F57AB84FC2A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F9BB0494-6A15-4A41-9800-C62E9180B405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F1EFC179-4CF6-4B40-AD6F-F3958A456E1F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85AE3606-29E8-432F-A4FB-15A69D6132B5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2BAE85AE-C84F-45D3-9BD0-0049624D91AD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64394B00-069A-4FB3-A319-502FDF6C935D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C7A0BF3A-A5C1-491F-81CC-2A0C29974FDF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C5B9FF7B-ADDD-489A-A0B8-E8A2C9B6C977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E1199744-68AC-465E-B7B0-007776C2BFDD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8AF05D7C-F356-4966-B8F0-FF19DCD78B61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5">
    <tabColor rgb="FF00FF00"/>
  </sheetPr>
  <dimension ref="A1:M66"/>
  <sheetViews>
    <sheetView topLeftCell="A28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1033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 t="s">
        <v>997</v>
      </c>
      <c r="G6" s="122"/>
      <c r="H6" s="122"/>
      <c r="I6" s="122"/>
    </row>
    <row r="7" spans="1:10" x14ac:dyDescent="0.25">
      <c r="A7" s="63" t="s">
        <v>25</v>
      </c>
      <c r="B7" s="116" t="s">
        <v>1004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1049</v>
      </c>
      <c r="C9" s="117"/>
      <c r="D9" s="117"/>
      <c r="E9" s="118"/>
      <c r="F9" s="65" t="s">
        <v>146</v>
      </c>
      <c r="G9" s="67">
        <v>0</v>
      </c>
      <c r="H9" s="63" t="s">
        <v>29</v>
      </c>
      <c r="I9" s="68">
        <v>43012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1047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1039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87" t="s">
        <v>1009</v>
      </c>
      <c r="D13" s="88"/>
      <c r="E13" s="88"/>
      <c r="F13" s="88"/>
      <c r="G13" s="88"/>
      <c r="H13" s="88"/>
      <c r="I13" s="89"/>
    </row>
    <row r="14" spans="1:10" x14ac:dyDescent="0.25">
      <c r="A14" s="114"/>
      <c r="B14" s="115"/>
      <c r="C14" s="87" t="s">
        <v>1000</v>
      </c>
      <c r="D14" s="88"/>
      <c r="E14" s="88"/>
      <c r="F14" s="88"/>
      <c r="G14" s="88"/>
      <c r="H14" s="88"/>
      <c r="I14" s="89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63</v>
      </c>
      <c r="D17" s="96"/>
      <c r="E17" s="96"/>
      <c r="F17" s="96"/>
      <c r="G17" s="96"/>
      <c r="H17" s="111"/>
      <c r="I17" s="70">
        <f>VLOOKUP(C17,Basisdata!$E$4:$F$8,2,FALSE)</f>
        <v>10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72</v>
      </c>
      <c r="D18" s="96"/>
      <c r="E18" s="96"/>
      <c r="F18" s="96"/>
      <c r="G18" s="96"/>
      <c r="H18" s="111"/>
      <c r="I18" s="70">
        <f>VLOOKUP(C18,Basisdata!A13:B20,2,FALSE)</f>
        <v>0.5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03" t="s">
        <v>1032</v>
      </c>
      <c r="D20" s="103"/>
      <c r="E20" s="103"/>
      <c r="F20" s="103"/>
      <c r="G20" s="103"/>
      <c r="H20" s="104"/>
      <c r="I20" s="69">
        <v>1</v>
      </c>
    </row>
    <row r="21" spans="1:13" ht="15.75" x14ac:dyDescent="0.25">
      <c r="A21" s="98"/>
      <c r="B21" s="99"/>
      <c r="C21" s="103" t="s">
        <v>1050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 t="s">
        <v>1291</v>
      </c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zeer hoog brandrisico, bijkomende consultatie brandexpert is aangewezen</v>
      </c>
      <c r="D23" s="93"/>
      <c r="E23" s="93"/>
      <c r="F23" s="93"/>
      <c r="G23" s="93"/>
      <c r="H23" s="110"/>
      <c r="I23" s="73">
        <f>+I16*I17*I18*I19*(I20*I21*I22)</f>
        <v>500</v>
      </c>
      <c r="J23" s="63">
        <f>+IF(I23&gt;400,10000,+IF(I23&gt;100,400,+IF(I23&gt;25,100,25)))</f>
        <v>10000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371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customHeight="1" x14ac:dyDescent="0.25">
      <c r="A27" s="105" t="s">
        <v>7</v>
      </c>
      <c r="B27" s="105"/>
      <c r="C27" s="95" t="s">
        <v>60</v>
      </c>
      <c r="D27" s="96"/>
      <c r="E27" s="96"/>
      <c r="F27" s="96"/>
      <c r="G27" s="96"/>
      <c r="H27" s="96"/>
      <c r="I27" s="75">
        <f>VLOOKUP(C27,Basisdata!$I$4:$J$21,2,FALSE)</f>
        <v>10</v>
      </c>
    </row>
    <row r="28" spans="1:13" ht="15.75" x14ac:dyDescent="0.25">
      <c r="A28" s="105" t="s">
        <v>9</v>
      </c>
      <c r="B28" s="105"/>
      <c r="C28" s="95" t="s">
        <v>141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67</v>
      </c>
      <c r="D29" s="96"/>
      <c r="E29" s="96"/>
      <c r="F29" s="96"/>
      <c r="G29" s="96"/>
      <c r="H29" s="96"/>
      <c r="I29" s="75">
        <f>VLOOKUP(C29,Basisdata!$I$4:$J$21,2,FALSE)</f>
        <v>5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2.5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497</v>
      </c>
      <c r="D36" s="96"/>
      <c r="E36" s="96"/>
      <c r="F36" s="96"/>
      <c r="G36" s="96"/>
      <c r="H36" s="96"/>
      <c r="I36" s="77">
        <f>VLOOKUP(C36,Basisdata!$I$41:$J$46,2,FALSE)</f>
        <v>0.1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95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0.25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0.125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2.5000000000000001E-2</v>
      </c>
      <c r="J66" s="63">
        <f>+IF(I66&gt;400,10000,+IF(I66&gt;100,400,+IF(I66&gt;25,100,25)))</f>
        <v>25</v>
      </c>
    </row>
  </sheetData>
  <sheetProtection password="CF11" sheet="1" objects="1" scenarios="1"/>
  <mergeCells count="116">
    <mergeCell ref="B6:E6"/>
    <mergeCell ref="F6:G6"/>
    <mergeCell ref="H6:I6"/>
    <mergeCell ref="B7:E7"/>
    <mergeCell ref="F7:G7"/>
    <mergeCell ref="H7:I7"/>
    <mergeCell ref="A1:I1"/>
    <mergeCell ref="A2:I2"/>
    <mergeCell ref="A3:I3"/>
    <mergeCell ref="B4:E4"/>
    <mergeCell ref="F4:I4"/>
    <mergeCell ref="C5:E5"/>
    <mergeCell ref="F5:G5"/>
    <mergeCell ref="H5:I5"/>
    <mergeCell ref="A11:B14"/>
    <mergeCell ref="C11:I11"/>
    <mergeCell ref="C12:I12"/>
    <mergeCell ref="A15:I15"/>
    <mergeCell ref="A16:B16"/>
    <mergeCell ref="C16:H16"/>
    <mergeCell ref="B8:E8"/>
    <mergeCell ref="F8:G8"/>
    <mergeCell ref="H8:I8"/>
    <mergeCell ref="B9:E9"/>
    <mergeCell ref="A10:B10"/>
    <mergeCell ref="C10:I10"/>
    <mergeCell ref="A20:B22"/>
    <mergeCell ref="C20:H20"/>
    <mergeCell ref="C21:H21"/>
    <mergeCell ref="C22:H22"/>
    <mergeCell ref="A23:B23"/>
    <mergeCell ref="C23:H23"/>
    <mergeCell ref="A17:B17"/>
    <mergeCell ref="C17:H17"/>
    <mergeCell ref="A18:B18"/>
    <mergeCell ref="C18:H18"/>
    <mergeCell ref="A19:B19"/>
    <mergeCell ref="C19:H19"/>
    <mergeCell ref="A28:B28"/>
    <mergeCell ref="C28:H28"/>
    <mergeCell ref="A29:B29"/>
    <mergeCell ref="C29:H29"/>
    <mergeCell ref="A30:B30"/>
    <mergeCell ref="C30:H30"/>
    <mergeCell ref="A24:I24"/>
    <mergeCell ref="A25:B25"/>
    <mergeCell ref="C25:H25"/>
    <mergeCell ref="A26:B26"/>
    <mergeCell ref="C26:H26"/>
    <mergeCell ref="A27:B27"/>
    <mergeCell ref="C27:H27"/>
    <mergeCell ref="A34:B34"/>
    <mergeCell ref="C34:H34"/>
    <mergeCell ref="A35:I35"/>
    <mergeCell ref="A36:B36"/>
    <mergeCell ref="C36:H36"/>
    <mergeCell ref="A37:B37"/>
    <mergeCell ref="C37:H37"/>
    <mergeCell ref="A31:B31"/>
    <mergeCell ref="C31:H31"/>
    <mergeCell ref="A32:B32"/>
    <mergeCell ref="C32:H32"/>
    <mergeCell ref="A33:B33"/>
    <mergeCell ref="C33:H33"/>
    <mergeCell ref="A41:B41"/>
    <mergeCell ref="C41:H41"/>
    <mergeCell ref="A42:B42"/>
    <mergeCell ref="C42:H42"/>
    <mergeCell ref="A43:B43"/>
    <mergeCell ref="C43:H43"/>
    <mergeCell ref="A38:B38"/>
    <mergeCell ref="C38:H38"/>
    <mergeCell ref="A39:B39"/>
    <mergeCell ref="C39:H39"/>
    <mergeCell ref="A40:B40"/>
    <mergeCell ref="C40:H40"/>
    <mergeCell ref="A48:I48"/>
    <mergeCell ref="A49:B49"/>
    <mergeCell ref="C49:H49"/>
    <mergeCell ref="A50:B50"/>
    <mergeCell ref="C50:H50"/>
    <mergeCell ref="A51:B51"/>
    <mergeCell ref="C51:H51"/>
    <mergeCell ref="A44:B46"/>
    <mergeCell ref="C44:H44"/>
    <mergeCell ref="C45:H45"/>
    <mergeCell ref="C46:H46"/>
    <mergeCell ref="A47:B47"/>
    <mergeCell ref="C47:H47"/>
    <mergeCell ref="A55:B55"/>
    <mergeCell ref="C55:H55"/>
    <mergeCell ref="A56:B56"/>
    <mergeCell ref="C56:H56"/>
    <mergeCell ref="A57:B57"/>
    <mergeCell ref="C57:H57"/>
    <mergeCell ref="A52:B52"/>
    <mergeCell ref="C52:H52"/>
    <mergeCell ref="A53:B53"/>
    <mergeCell ref="C53:H53"/>
    <mergeCell ref="A54:B54"/>
    <mergeCell ref="C54:H54"/>
    <mergeCell ref="A66:B66"/>
    <mergeCell ref="C66:H66"/>
    <mergeCell ref="A62:B62"/>
    <mergeCell ref="C62:H62"/>
    <mergeCell ref="A63:B65"/>
    <mergeCell ref="C63:H63"/>
    <mergeCell ref="C64:H64"/>
    <mergeCell ref="C65:H65"/>
    <mergeCell ref="A58:B58"/>
    <mergeCell ref="C58:H58"/>
    <mergeCell ref="A59:I59"/>
    <mergeCell ref="A60:B60"/>
    <mergeCell ref="C60:H60"/>
    <mergeCell ref="A61:B61"/>
    <mergeCell ref="C61:H61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26121511-9020-4385-9E71-7845AA2FF1EE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D04403C7-C383-4FDB-8F2A-148B9DF339A8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0A24040E-15CB-416F-83A0-E51BB10D098B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0BCCA0D5-A902-4E31-9771-025A8B08C531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D84441B2-C6EB-494E-B547-935E819C321F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702F7687-08AA-458D-A9F5-386858D1E9DC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931007B2-F4D8-4390-BA71-7F49730C52CE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5B4B2B23-E0A7-451C-B0D6-D08BF42215BE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5A5B2ACE-B0DE-4C58-8527-FD293BC654CB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D73F1689-6CEF-470E-85B6-538298C68FBF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CE86D387-BFB7-4A3D-8047-B95C31E65F6B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CD9B1E3B-BEC7-4BBC-9D6E-4A3DB06DC8FE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DD6F1CF3-7216-4467-9476-43DA6E171C97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5BB254AE-9CD4-4B24-B56C-FB095756F094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E50D50B4-A1B1-4ACF-90E0-7EF2879463A4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3FFEA89F-401D-4EFA-BAA6-859037B004CF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3">
    <tabColor rgb="FF00FF00"/>
  </sheetPr>
  <dimension ref="A1:M66"/>
  <sheetViews>
    <sheetView topLeftCell="A10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/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 t="s">
        <v>997</v>
      </c>
      <c r="G6" s="122"/>
      <c r="H6" s="122"/>
      <c r="I6" s="122"/>
    </row>
    <row r="7" spans="1:10" x14ac:dyDescent="0.25">
      <c r="A7" s="63" t="s">
        <v>25</v>
      </c>
      <c r="B7" s="116" t="s">
        <v>1004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1007</v>
      </c>
      <c r="C9" s="117"/>
      <c r="D9" s="117"/>
      <c r="E9" s="118"/>
      <c r="F9" s="65" t="s">
        <v>146</v>
      </c>
      <c r="G9" s="67">
        <v>4</v>
      </c>
      <c r="H9" s="63" t="s">
        <v>29</v>
      </c>
      <c r="I9" s="68">
        <v>43011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1005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1006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1000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76</v>
      </c>
      <c r="D18" s="96"/>
      <c r="E18" s="96"/>
      <c r="F18" s="96"/>
      <c r="G18" s="96"/>
      <c r="H18" s="111"/>
      <c r="I18" s="70">
        <f>VLOOKUP(C18,Basisdata!A13:B20,2,FALSE)</f>
        <v>4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78</v>
      </c>
      <c r="D19" s="96"/>
      <c r="E19" s="96"/>
      <c r="F19" s="96"/>
      <c r="G19" s="96"/>
      <c r="H19" s="111"/>
      <c r="I19" s="72">
        <f>VLOOKUP(C19,Basisdata!$E$13:$F$18,2,FALSE)</f>
        <v>4</v>
      </c>
      <c r="J19" s="71" t="s">
        <v>466</v>
      </c>
    </row>
    <row r="20" spans="1:13" ht="15.75" x14ac:dyDescent="0.25">
      <c r="A20" s="98" t="s">
        <v>526</v>
      </c>
      <c r="B20" s="99"/>
      <c r="C20" s="103" t="s">
        <v>1032</v>
      </c>
      <c r="D20" s="103"/>
      <c r="E20" s="103"/>
      <c r="F20" s="103"/>
      <c r="G20" s="103"/>
      <c r="H20" s="104"/>
      <c r="I20" s="69">
        <v>1</v>
      </c>
    </row>
    <row r="21" spans="1:13" ht="15.75" x14ac:dyDescent="0.25">
      <c r="A21" s="98"/>
      <c r="B21" s="99"/>
      <c r="C21" s="103" t="s">
        <v>1218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 t="s">
        <v>1216</v>
      </c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zeer hoog brandrisico, bijkomende consultatie brandexpert is aangewezen</v>
      </c>
      <c r="D23" s="93"/>
      <c r="E23" s="93"/>
      <c r="F23" s="93"/>
      <c r="G23" s="93"/>
      <c r="H23" s="110"/>
      <c r="I23" s="73">
        <f>+I16*I17*I18*I19*(I20*I21*I22)</f>
        <v>6400</v>
      </c>
      <c r="J23" s="63">
        <f>+IF(I23&gt;400,10000,+IF(I23&gt;100,400,+IF(I23&gt;25,100,25)))</f>
        <v>10000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67</v>
      </c>
      <c r="D26" s="96"/>
      <c r="E26" s="96"/>
      <c r="F26" s="96"/>
      <c r="G26" s="96"/>
      <c r="H26" s="96"/>
      <c r="I26" s="75">
        <f>VLOOKUP(C26,Basisdata!$I$4:$J$21,2,FALSE)</f>
        <v>5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371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71</v>
      </c>
      <c r="D29" s="96"/>
      <c r="E29" s="96"/>
      <c r="F29" s="96"/>
      <c r="G29" s="96"/>
      <c r="H29" s="96"/>
      <c r="I29" s="75">
        <f>VLOOKUP(C29,Basisdata!$I$4:$J$21,2,FALSE)</f>
        <v>2</v>
      </c>
    </row>
    <row r="30" spans="1:13" ht="15.75" x14ac:dyDescent="0.25">
      <c r="A30" s="105" t="s">
        <v>120</v>
      </c>
      <c r="B30" s="105"/>
      <c r="C30" s="95" t="s">
        <v>60</v>
      </c>
      <c r="D30" s="96"/>
      <c r="E30" s="96"/>
      <c r="F30" s="96"/>
      <c r="G30" s="96"/>
      <c r="H30" s="96"/>
      <c r="I30" s="75">
        <f>VLOOKUP(C30,Basisdata!$I$4:$J$21,2,FALSE)</f>
        <v>10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16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95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500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503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16.00000000000016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8.0000000000000799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0.08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84D17856-FB08-4EF8-8F48-88332FB11083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FB66B2D8-8D99-46BE-9B2F-CD277305E30B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AD617AA1-15D6-412F-B46C-05EC1E263D06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8180354E-2560-4C71-AD27-C1DF62E379A8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7E19EE3E-7EE1-4450-BC69-1E4C5458CFFE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7143F041-1CCD-4F3E-87E7-962EF5FF2AA0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3C3669D2-2178-40E0-935F-A19CEE7D5F9C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E1CECEF5-FB1C-4EF2-BFA7-2184CCD649EB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F26EF438-3DAE-4147-87FF-8DE02C1A9886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1C347E44-7B9F-43CF-902D-09AE4579EB43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E15BE485-956D-4481-92D5-BA653098E2AA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8CE38697-09B4-4DEE-A326-EE95F34184A5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A58471C0-88B3-48A0-96BC-E1583F719FAE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2A01F3D4-3D12-4892-B49D-190B91ED86DB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816280C2-0378-4298-A414-A0D24EDAB04D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3D28696C-64E2-4D26-95E2-E0A9E7F19B7F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4">
    <tabColor rgb="FF00FF00"/>
  </sheetPr>
  <dimension ref="A1:M66"/>
  <sheetViews>
    <sheetView topLeftCell="A10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1033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 t="s">
        <v>997</v>
      </c>
      <c r="G6" s="122"/>
      <c r="H6" s="122"/>
      <c r="I6" s="122"/>
    </row>
    <row r="7" spans="1:10" x14ac:dyDescent="0.25">
      <c r="A7" s="63" t="s">
        <v>25</v>
      </c>
      <c r="B7" s="116" t="s">
        <v>1004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1046</v>
      </c>
      <c r="C9" s="117"/>
      <c r="D9" s="117"/>
      <c r="E9" s="118"/>
      <c r="F9" s="65" t="s">
        <v>146</v>
      </c>
      <c r="G9" s="67">
        <v>0</v>
      </c>
      <c r="H9" s="63" t="s">
        <v>29</v>
      </c>
      <c r="I9" s="68">
        <v>43012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1047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1039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87" t="s">
        <v>1009</v>
      </c>
      <c r="D13" s="88"/>
      <c r="E13" s="88"/>
      <c r="F13" s="88"/>
      <c r="G13" s="88"/>
      <c r="H13" s="88"/>
      <c r="I13" s="89"/>
    </row>
    <row r="14" spans="1:10" x14ac:dyDescent="0.25">
      <c r="A14" s="114"/>
      <c r="B14" s="115"/>
      <c r="C14" s="87" t="s">
        <v>1000</v>
      </c>
      <c r="D14" s="88"/>
      <c r="E14" s="88"/>
      <c r="F14" s="88"/>
      <c r="G14" s="88"/>
      <c r="H14" s="88"/>
      <c r="I14" s="89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44</v>
      </c>
      <c r="D16" s="96"/>
      <c r="E16" s="96"/>
      <c r="F16" s="96"/>
      <c r="G16" s="96"/>
      <c r="H16" s="111"/>
      <c r="I16" s="70">
        <f>VLOOKUP(C16,Basisdata!$A$4:$B$8,2,FALSE)</f>
        <v>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76</v>
      </c>
      <c r="D18" s="96"/>
      <c r="E18" s="96"/>
      <c r="F18" s="96"/>
      <c r="G18" s="96"/>
      <c r="H18" s="111"/>
      <c r="I18" s="70">
        <f>VLOOKUP(C18,Basisdata!A13:B20,2,FALSE)</f>
        <v>4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03" t="s">
        <v>1032</v>
      </c>
      <c r="D20" s="103"/>
      <c r="E20" s="103"/>
      <c r="F20" s="103"/>
      <c r="G20" s="103"/>
      <c r="H20" s="104"/>
      <c r="I20" s="69">
        <v>1</v>
      </c>
    </row>
    <row r="21" spans="1:13" ht="15.75" x14ac:dyDescent="0.25">
      <c r="A21" s="98"/>
      <c r="B21" s="99"/>
      <c r="C21" s="103" t="s">
        <v>1048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verhoogd brandrisico, maatregelen nodig</v>
      </c>
      <c r="D23" s="93"/>
      <c r="E23" s="93"/>
      <c r="F23" s="93"/>
      <c r="G23" s="93"/>
      <c r="H23" s="110"/>
      <c r="I23" s="73">
        <f>+I16*I17*I18*I19*(I20*I21*I22)</f>
        <v>80</v>
      </c>
      <c r="J23" s="63">
        <f>+IF(I23&gt;400,10000,+IF(I23&gt;100,400,+IF(I23&gt;25,100,25)))</f>
        <v>100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371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customHeight="1" x14ac:dyDescent="0.25">
      <c r="A27" s="105" t="s">
        <v>7</v>
      </c>
      <c r="B27" s="105"/>
      <c r="C27" s="95" t="s">
        <v>60</v>
      </c>
      <c r="D27" s="96"/>
      <c r="E27" s="96"/>
      <c r="F27" s="96"/>
      <c r="G27" s="96"/>
      <c r="H27" s="96"/>
      <c r="I27" s="75">
        <f>VLOOKUP(C27,Basisdata!$I$4:$J$21,2,FALSE)</f>
        <v>10</v>
      </c>
    </row>
    <row r="28" spans="1:13" ht="15.75" x14ac:dyDescent="0.25">
      <c r="A28" s="105" t="s">
        <v>9</v>
      </c>
      <c r="B28" s="105"/>
      <c r="C28" s="95" t="s">
        <v>141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67</v>
      </c>
      <c r="D29" s="96"/>
      <c r="E29" s="96"/>
      <c r="F29" s="96"/>
      <c r="G29" s="96"/>
      <c r="H29" s="96"/>
      <c r="I29" s="75">
        <f>VLOOKUP(C29,Basisdata!$I$4:$J$21,2,FALSE)</f>
        <v>5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0.4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497</v>
      </c>
      <c r="D36" s="96"/>
      <c r="E36" s="96"/>
      <c r="F36" s="96"/>
      <c r="G36" s="96"/>
      <c r="H36" s="96"/>
      <c r="I36" s="77">
        <f>VLOOKUP(C36,Basisdata!$I$41:$J$46,2,FALSE)</f>
        <v>0.1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95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4.0000000000000008E-2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2.0000000000000004E-2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4.0000000000000001E-3</v>
      </c>
      <c r="J66" s="63">
        <f>+IF(I66&gt;400,10000,+IF(I66&gt;100,400,+IF(I66&gt;25,100,25)))</f>
        <v>25</v>
      </c>
    </row>
  </sheetData>
  <sheetProtection password="CF11" sheet="1" objects="1" scenarios="1"/>
  <mergeCells count="116">
    <mergeCell ref="B6:E6"/>
    <mergeCell ref="F6:G6"/>
    <mergeCell ref="H6:I6"/>
    <mergeCell ref="B7:E7"/>
    <mergeCell ref="F7:G7"/>
    <mergeCell ref="H7:I7"/>
    <mergeCell ref="A1:I1"/>
    <mergeCell ref="A2:I2"/>
    <mergeCell ref="A3:I3"/>
    <mergeCell ref="B4:E4"/>
    <mergeCell ref="F4:I4"/>
    <mergeCell ref="C5:E5"/>
    <mergeCell ref="F5:G5"/>
    <mergeCell ref="H5:I5"/>
    <mergeCell ref="A11:B14"/>
    <mergeCell ref="C11:I11"/>
    <mergeCell ref="C12:I12"/>
    <mergeCell ref="A15:I15"/>
    <mergeCell ref="A16:B16"/>
    <mergeCell ref="C16:H16"/>
    <mergeCell ref="B8:E8"/>
    <mergeCell ref="F8:G8"/>
    <mergeCell ref="H8:I8"/>
    <mergeCell ref="B9:E9"/>
    <mergeCell ref="A10:B10"/>
    <mergeCell ref="C10:I10"/>
    <mergeCell ref="A20:B22"/>
    <mergeCell ref="C20:H20"/>
    <mergeCell ref="C21:H21"/>
    <mergeCell ref="C22:H22"/>
    <mergeCell ref="A23:B23"/>
    <mergeCell ref="C23:H23"/>
    <mergeCell ref="A17:B17"/>
    <mergeCell ref="C17:H17"/>
    <mergeCell ref="A18:B18"/>
    <mergeCell ref="C18:H18"/>
    <mergeCell ref="A19:B19"/>
    <mergeCell ref="C19:H19"/>
    <mergeCell ref="A28:B28"/>
    <mergeCell ref="C28:H28"/>
    <mergeCell ref="A29:B29"/>
    <mergeCell ref="C29:H29"/>
    <mergeCell ref="A30:B30"/>
    <mergeCell ref="C30:H30"/>
    <mergeCell ref="A24:I24"/>
    <mergeCell ref="A25:B25"/>
    <mergeCell ref="C25:H25"/>
    <mergeCell ref="A26:B26"/>
    <mergeCell ref="C26:H26"/>
    <mergeCell ref="A27:B27"/>
    <mergeCell ref="C27:H27"/>
    <mergeCell ref="A34:B34"/>
    <mergeCell ref="C34:H34"/>
    <mergeCell ref="A35:I35"/>
    <mergeCell ref="A36:B36"/>
    <mergeCell ref="C36:H36"/>
    <mergeCell ref="A37:B37"/>
    <mergeCell ref="C37:H37"/>
    <mergeCell ref="A31:B31"/>
    <mergeCell ref="C31:H31"/>
    <mergeCell ref="A32:B32"/>
    <mergeCell ref="C32:H32"/>
    <mergeCell ref="A33:B33"/>
    <mergeCell ref="C33:H33"/>
    <mergeCell ref="A41:B41"/>
    <mergeCell ref="C41:H41"/>
    <mergeCell ref="A42:B42"/>
    <mergeCell ref="C42:H42"/>
    <mergeCell ref="A43:B43"/>
    <mergeCell ref="C43:H43"/>
    <mergeCell ref="A38:B38"/>
    <mergeCell ref="C38:H38"/>
    <mergeCell ref="A39:B39"/>
    <mergeCell ref="C39:H39"/>
    <mergeCell ref="A40:B40"/>
    <mergeCell ref="C40:H40"/>
    <mergeCell ref="A48:I48"/>
    <mergeCell ref="A49:B49"/>
    <mergeCell ref="C49:H49"/>
    <mergeCell ref="A50:B50"/>
    <mergeCell ref="C50:H50"/>
    <mergeCell ref="A51:B51"/>
    <mergeCell ref="C51:H51"/>
    <mergeCell ref="A44:B46"/>
    <mergeCell ref="C44:H44"/>
    <mergeCell ref="C45:H45"/>
    <mergeCell ref="C46:H46"/>
    <mergeCell ref="A47:B47"/>
    <mergeCell ref="C47:H47"/>
    <mergeCell ref="A55:B55"/>
    <mergeCell ref="C55:H55"/>
    <mergeCell ref="A56:B56"/>
    <mergeCell ref="C56:H56"/>
    <mergeCell ref="A57:B57"/>
    <mergeCell ref="C57:H57"/>
    <mergeCell ref="A52:B52"/>
    <mergeCell ref="C52:H52"/>
    <mergeCell ref="A53:B53"/>
    <mergeCell ref="C53:H53"/>
    <mergeCell ref="A54:B54"/>
    <mergeCell ref="C54:H54"/>
    <mergeCell ref="A66:B66"/>
    <mergeCell ref="C66:H66"/>
    <mergeCell ref="A62:B62"/>
    <mergeCell ref="C62:H62"/>
    <mergeCell ref="A63:B65"/>
    <mergeCell ref="C63:H63"/>
    <mergeCell ref="C64:H64"/>
    <mergeCell ref="C65:H65"/>
    <mergeCell ref="A58:B58"/>
    <mergeCell ref="C58:H58"/>
    <mergeCell ref="A59:I59"/>
    <mergeCell ref="A60:B60"/>
    <mergeCell ref="C60:H60"/>
    <mergeCell ref="A61:B61"/>
    <mergeCell ref="C61:H61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5F93B0BC-F12C-4433-BE66-CF35E9E9E842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339357F8-4972-4163-9B25-12025111569C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0F56195E-362B-4D8C-96C7-C9777E9EEA1D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54540B16-AC20-4091-B6D0-32C23D271738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05C6D781-3596-40BB-BF9B-063C8B886721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D4BCE4C1-ED5B-4F48-AB31-766F7E4DFF82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CC9276D9-55B4-4AB1-AA5C-C6019B423C55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62898E09-9548-440A-9862-8F873335087D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F8D0E68E-0B4F-4386-946B-6B0420A55C82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B230BEEC-4D7D-4D83-8455-04EC8D63451A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84A4E26A-38BA-42DF-9FE6-A2FFE1AE2F28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E15DCF3E-8F13-4966-ABFE-73697DEA899D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9D77CE4D-3E90-4795-89A4-DAC4889537B5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408E30AD-4574-4CF8-BE28-FA0F14E81AC7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AD263402-84EB-4168-A21C-1BD5086DD842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91EB53F5-2B79-497F-8A01-39CC375FC34E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4">
    <tabColor rgb="FF00FF00"/>
  </sheetPr>
  <dimension ref="A1:M66"/>
  <sheetViews>
    <sheetView topLeftCell="A19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/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 t="s">
        <v>997</v>
      </c>
      <c r="G6" s="122"/>
      <c r="H6" s="122"/>
      <c r="I6" s="122"/>
    </row>
    <row r="7" spans="1:10" x14ac:dyDescent="0.25">
      <c r="A7" s="63" t="s">
        <v>25</v>
      </c>
      <c r="B7" s="116" t="s">
        <v>1004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1018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1017</v>
      </c>
      <c r="C9" s="117"/>
      <c r="D9" s="117"/>
      <c r="E9" s="118"/>
      <c r="F9" s="65" t="s">
        <v>146</v>
      </c>
      <c r="G9" s="67">
        <v>4</v>
      </c>
      <c r="H9" s="63" t="s">
        <v>29</v>
      </c>
      <c r="I9" s="68">
        <v>43011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1020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1019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1000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1</v>
      </c>
      <c r="D17" s="96"/>
      <c r="E17" s="96"/>
      <c r="F17" s="96"/>
      <c r="G17" s="96"/>
      <c r="H17" s="111"/>
      <c r="I17" s="70">
        <f>VLOOKUP(C17,Basisdata!$E$4:$F$8,2,FALSE)</f>
        <v>1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76</v>
      </c>
      <c r="D18" s="96"/>
      <c r="E18" s="96"/>
      <c r="F18" s="96"/>
      <c r="G18" s="96"/>
      <c r="H18" s="111"/>
      <c r="I18" s="70">
        <f>VLOOKUP(C18,Basisdata!A13:B20,2,FALSE)</f>
        <v>4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03" t="s">
        <v>1032</v>
      </c>
      <c r="D20" s="103"/>
      <c r="E20" s="103"/>
      <c r="F20" s="103"/>
      <c r="G20" s="103"/>
      <c r="H20" s="104"/>
      <c r="I20" s="69">
        <v>1</v>
      </c>
    </row>
    <row r="21" spans="1:13" ht="15.75" x14ac:dyDescent="0.25">
      <c r="A21" s="98"/>
      <c r="B21" s="99"/>
      <c r="C21" s="103"/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400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67</v>
      </c>
      <c r="D26" s="96"/>
      <c r="E26" s="96"/>
      <c r="F26" s="96"/>
      <c r="G26" s="96"/>
      <c r="H26" s="96"/>
      <c r="I26" s="75">
        <f>VLOOKUP(C26,Basisdata!$I$4:$J$21,2,FALSE)</f>
        <v>5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60</v>
      </c>
      <c r="D28" s="96"/>
      <c r="E28" s="96"/>
      <c r="F28" s="96"/>
      <c r="G28" s="96"/>
      <c r="H28" s="96"/>
      <c r="I28" s="75">
        <f>VLOOKUP(C28,Basisdata!$I$4:$J$21,2,FALSE)</f>
        <v>10</v>
      </c>
    </row>
    <row r="29" spans="1:13" ht="15.75" x14ac:dyDescent="0.25">
      <c r="A29" s="105" t="s">
        <v>10</v>
      </c>
      <c r="B29" s="105"/>
      <c r="C29" s="95" t="s">
        <v>475</v>
      </c>
      <c r="D29" s="96"/>
      <c r="E29" s="96"/>
      <c r="F29" s="96"/>
      <c r="G29" s="96"/>
      <c r="H29" s="96"/>
      <c r="I29" s="75">
        <f>VLOOKUP(C29,Basisdata!$I$4:$J$21,2,FALSE)</f>
        <v>2</v>
      </c>
    </row>
    <row r="30" spans="1:13" ht="15.75" x14ac:dyDescent="0.25">
      <c r="A30" s="105" t="s">
        <v>120</v>
      </c>
      <c r="B30" s="105"/>
      <c r="C30" s="95" t="s">
        <v>371</v>
      </c>
      <c r="D30" s="96"/>
      <c r="E30" s="96"/>
      <c r="F30" s="96"/>
      <c r="G30" s="96"/>
      <c r="H30" s="96"/>
      <c r="I30" s="75">
        <f>VLOOKUP(C30,Basisdata!$I$4:$J$21,2,FALSE)</f>
        <v>2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95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500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503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1.00000000000001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0.500000000000005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5.0000000000000001E-3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25F5DA2F-69D2-4ED8-822D-3F725D5DE0FC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56ADD697-4E55-42DD-BA86-63BD75E5C969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32E78D4C-A5B8-429C-9FBC-E7AFAC10078B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434900F5-2ECA-4BFB-B08B-E6EA711ED439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D6371D4E-0028-4746-809D-EE7F4C9333ED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FF87E40F-A63D-4AC1-8FA8-A1724194068C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C84C878E-6461-480F-8451-2B0F73B24333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3E372C0F-F81C-40AA-9301-3F5AED14E115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9C857894-48D9-4502-B2BC-4C30AF8C48B6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989B1060-1859-493B-ADF2-EDAC04A936D3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C1126E99-2F60-43A8-9FAA-B26298D2E070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22222433-DEAD-4FF3-B694-E768891C4650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F98EE0D0-CC8F-4D8F-B9C2-D2508E92102E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F2C854B6-55D3-4043-9BBA-E69A17945055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8F967202-1463-4A6C-8F82-BA354179F284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3A02520E-CC81-40F6-95F3-ECCFF2FC51DD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5">
    <tabColor rgb="FF00FF00"/>
  </sheetPr>
  <dimension ref="A1:M66"/>
  <sheetViews>
    <sheetView topLeftCell="A16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/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 t="s">
        <v>997</v>
      </c>
      <c r="G6" s="122"/>
      <c r="H6" s="122"/>
      <c r="I6" s="122"/>
    </row>
    <row r="7" spans="1:10" x14ac:dyDescent="0.25">
      <c r="A7" s="63" t="s">
        <v>25</v>
      </c>
      <c r="B7" s="116" t="s">
        <v>1004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1021</v>
      </c>
      <c r="C9" s="117"/>
      <c r="D9" s="117"/>
      <c r="E9" s="118"/>
      <c r="F9" s="65" t="s">
        <v>146</v>
      </c>
      <c r="G9" s="67">
        <v>4</v>
      </c>
      <c r="H9" s="63" t="s">
        <v>29</v>
      </c>
      <c r="I9" s="68">
        <v>43011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1008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1009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1000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0</v>
      </c>
      <c r="D16" s="96"/>
      <c r="E16" s="96"/>
      <c r="F16" s="96"/>
      <c r="G16" s="96"/>
      <c r="H16" s="111"/>
      <c r="I16" s="70">
        <f>VLOOKUP(C16,Basisdata!$A$4:$B$8,2,FALSE)</f>
        <v>25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76</v>
      </c>
      <c r="D18" s="96"/>
      <c r="E18" s="96"/>
      <c r="F18" s="96"/>
      <c r="G18" s="96"/>
      <c r="H18" s="111"/>
      <c r="I18" s="70">
        <f>VLOOKUP(C18,Basisdata!A13:B20,2,FALSE)</f>
        <v>4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03" t="s">
        <v>1032</v>
      </c>
      <c r="D20" s="103"/>
      <c r="E20" s="103"/>
      <c r="F20" s="103"/>
      <c r="G20" s="103"/>
      <c r="H20" s="104"/>
      <c r="I20" s="69">
        <v>1</v>
      </c>
    </row>
    <row r="21" spans="1:13" ht="15.75" x14ac:dyDescent="0.25">
      <c r="A21" s="98"/>
      <c r="B21" s="99"/>
      <c r="C21" s="103"/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400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67</v>
      </c>
      <c r="D26" s="96"/>
      <c r="E26" s="96"/>
      <c r="F26" s="96"/>
      <c r="G26" s="96"/>
      <c r="H26" s="96"/>
      <c r="I26" s="75">
        <f>VLOOKUP(C26,Basisdata!$I$4:$J$21,2,FALSE)</f>
        <v>5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371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60</v>
      </c>
      <c r="D29" s="96"/>
      <c r="E29" s="96"/>
      <c r="F29" s="96"/>
      <c r="G29" s="96"/>
      <c r="H29" s="96"/>
      <c r="I29" s="75">
        <f>VLOOKUP(C29,Basisdata!$I$4:$J$21,2,FALSE)</f>
        <v>10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2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95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500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503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2.00000000000002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1.00000000000001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0.01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7BBD9EC2-761C-478F-8C2D-8988638E23E4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91705A2E-F5AE-4FCE-AFFD-EECEB90E0065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B68187AE-ACD0-485A-AD34-A75F38E7B148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56CF030C-E42E-4EDE-A86F-4412794D245B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B0253200-6862-496F-B6A9-DFF7BC253A43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30C45F5B-2401-4A90-8298-B23D67A2B0D1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3A39FFC7-284D-4F9F-8FB5-F09D9C4CF318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24E7A0E0-8472-44C0-ABAE-0113815D2A26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E4AFACAF-07EA-42E2-88C5-746F4865275E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B5CC8911-6F9E-47B1-8733-0E3E8A23469E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6D7749AF-097E-45C2-8EEF-F1D438A2A61E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B477BEE5-DD09-4A0B-BAB3-B0F0E407775A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3B43C614-C936-4ADF-B05A-1CEFD2C3D7AA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857AE200-83EB-49A7-80F3-373BD4E3C0F8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A293A489-A204-4935-A252-3017A508E562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32433A7A-3742-4966-B53C-FB4E240FBAD0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6">
    <tabColor rgb="FF00FF00"/>
  </sheetPr>
  <dimension ref="A1:M66"/>
  <sheetViews>
    <sheetView topLeftCell="A19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/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 t="s">
        <v>997</v>
      </c>
      <c r="G6" s="122"/>
      <c r="H6" s="122"/>
      <c r="I6" s="122"/>
    </row>
    <row r="7" spans="1:10" x14ac:dyDescent="0.25">
      <c r="A7" s="63" t="s">
        <v>25</v>
      </c>
      <c r="B7" s="116" t="s">
        <v>1004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1010</v>
      </c>
      <c r="C9" s="117"/>
      <c r="D9" s="117"/>
      <c r="E9" s="118"/>
      <c r="F9" s="65" t="s">
        <v>146</v>
      </c>
      <c r="G9" s="67">
        <v>4</v>
      </c>
      <c r="H9" s="63" t="s">
        <v>29</v>
      </c>
      <c r="I9" s="68">
        <v>43011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1008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1009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1000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63</v>
      </c>
      <c r="D17" s="96"/>
      <c r="E17" s="96"/>
      <c r="F17" s="96"/>
      <c r="G17" s="96"/>
      <c r="H17" s="111"/>
      <c r="I17" s="70">
        <f>VLOOKUP(C17,Basisdata!$E$4:$F$8,2,FALSE)</f>
        <v>10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72</v>
      </c>
      <c r="D18" s="96"/>
      <c r="E18" s="96"/>
      <c r="F18" s="96"/>
      <c r="G18" s="96"/>
      <c r="H18" s="111"/>
      <c r="I18" s="70">
        <f>VLOOKUP(C18,Basisdata!A13:B20,2,FALSE)</f>
        <v>0.5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 t="s">
        <v>1030</v>
      </c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1031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 t="s">
        <v>1032</v>
      </c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zeer hoog brandrisico, bijkomende consultatie brandexpert is aangewezen</v>
      </c>
      <c r="D23" s="93"/>
      <c r="E23" s="93"/>
      <c r="F23" s="93"/>
      <c r="G23" s="93"/>
      <c r="H23" s="110"/>
      <c r="I23" s="73">
        <f>+I16*I17*I18*I19*(I20*I21*I22)</f>
        <v>500</v>
      </c>
      <c r="J23" s="63">
        <f>+IF(I23&gt;400,10000,+IF(I23&gt;100,400,+IF(I23&gt;25,100,25)))</f>
        <v>10000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67</v>
      </c>
      <c r="D26" s="96"/>
      <c r="E26" s="96"/>
      <c r="F26" s="96"/>
      <c r="G26" s="96"/>
      <c r="H26" s="96"/>
      <c r="I26" s="75">
        <f>VLOOKUP(C26,Basisdata!$I$4:$J$21,2,FALSE)</f>
        <v>5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371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71</v>
      </c>
      <c r="D29" s="96"/>
      <c r="E29" s="96"/>
      <c r="F29" s="96"/>
      <c r="G29" s="96"/>
      <c r="H29" s="96"/>
      <c r="I29" s="75">
        <f>VLOOKUP(C29,Basisdata!$I$4:$J$21,2,FALSE)</f>
        <v>2</v>
      </c>
    </row>
    <row r="30" spans="1:13" ht="15.75" x14ac:dyDescent="0.25">
      <c r="A30" s="105" t="s">
        <v>120</v>
      </c>
      <c r="B30" s="105"/>
      <c r="C30" s="95" t="s">
        <v>60</v>
      </c>
      <c r="D30" s="96"/>
      <c r="E30" s="96"/>
      <c r="F30" s="96"/>
      <c r="G30" s="96"/>
      <c r="H30" s="96"/>
      <c r="I30" s="75">
        <f>VLOOKUP(C30,Basisdata!$I$4:$J$21,2,FALSE)</f>
        <v>10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1.25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95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500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503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12"/>
      <c r="D44" s="112"/>
      <c r="E44" s="112"/>
      <c r="F44" s="112"/>
      <c r="G44" s="112"/>
      <c r="H44" s="113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1.2500000000000124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0.62500000000000622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6.2500000000000003E-3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9EBA2AE1-7F43-4763-B6E8-4BCF04E14FB9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E7E59362-C4F1-4295-9BDD-56DDC46EB561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7B53BE07-A414-4829-A094-AD2DEFBAB81A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15E40791-67DE-49E0-ACCA-62A63B592408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5FE68847-D4DD-496D-B2D6-2608BDDFA0BC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9B318E9C-42F4-4FDA-BCCE-658355854494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70939EBF-E09F-473D-850A-963D976A58D7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076F78D2-692C-442F-A233-1AD6779A0ECB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E3797261-3CBA-4609-83A0-CF52FB5B4960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6078FBA0-3973-442C-9112-DE7E65B22447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BB2FFBD7-E48C-4870-982F-1E22B13D3177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959335CF-5645-4CAC-9DAA-D66ACC288DE4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A8993C79-88A9-4991-98A8-158D055D3434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C19F40BD-8A2A-4EF5-BC26-53D70569501A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FE41C4EC-E688-45EA-BC84-72C28C778B74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4A7984B4-61D7-45EA-8031-9E878C9DA3EA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7">
    <tabColor rgb="FF00FF00"/>
  </sheetPr>
  <dimension ref="A1:M66"/>
  <sheetViews>
    <sheetView topLeftCell="A16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1033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 t="s">
        <v>997</v>
      </c>
      <c r="G6" s="122"/>
      <c r="H6" s="122"/>
      <c r="I6" s="122"/>
    </row>
    <row r="7" spans="1:10" x14ac:dyDescent="0.25">
      <c r="A7" s="63" t="s">
        <v>25</v>
      </c>
      <c r="B7" s="116" t="s">
        <v>1004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1022</v>
      </c>
      <c r="C9" s="117"/>
      <c r="D9" s="117"/>
      <c r="E9" s="118"/>
      <c r="F9" s="65" t="s">
        <v>146</v>
      </c>
      <c r="G9" s="67">
        <v>4</v>
      </c>
      <c r="H9" s="63" t="s">
        <v>29</v>
      </c>
      <c r="I9" s="68">
        <v>43011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1023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1009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1000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72</v>
      </c>
      <c r="D18" s="96"/>
      <c r="E18" s="96"/>
      <c r="F18" s="96"/>
      <c r="G18" s="96"/>
      <c r="H18" s="111"/>
      <c r="I18" s="70">
        <f>VLOOKUP(C18,Basisdata!A13:B20,2,FALSE)</f>
        <v>0.5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03" t="s">
        <v>1032</v>
      </c>
      <c r="D20" s="103"/>
      <c r="E20" s="103"/>
      <c r="F20" s="103"/>
      <c r="G20" s="103"/>
      <c r="H20" s="104"/>
      <c r="I20" s="69">
        <v>1</v>
      </c>
    </row>
    <row r="21" spans="1:13" ht="15.75" x14ac:dyDescent="0.25">
      <c r="A21" s="98"/>
      <c r="B21" s="99"/>
      <c r="C21" s="103"/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200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67</v>
      </c>
      <c r="D26" s="96"/>
      <c r="E26" s="96"/>
      <c r="F26" s="96"/>
      <c r="G26" s="96"/>
      <c r="H26" s="96"/>
      <c r="I26" s="75">
        <f>VLOOKUP(C26,Basisdata!$I$4:$J$21,2,FALSE)</f>
        <v>5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371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60</v>
      </c>
      <c r="D29" s="96"/>
      <c r="E29" s="96"/>
      <c r="F29" s="96"/>
      <c r="G29" s="96"/>
      <c r="H29" s="96"/>
      <c r="I29" s="75">
        <f>VLOOKUP(C29,Basisdata!$I$4:$J$21,2,FALSE)</f>
        <v>10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95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500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1.00000000000001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0.500000000000005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0.01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C2D2F8AE-A36D-4947-A9BE-93AD0A4A73BB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D9F63FAC-731B-4261-8D10-08C96CD20130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A767EC31-AD6A-4BAB-AABF-ECDAE98A975D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4B495310-9AB2-4D77-83A7-1F06CAFFF6BF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8BB9E9C3-38B4-42C6-9574-8A64EF7EDDC0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B697C46A-7D26-4593-9F7D-186955908B65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1ADE0570-6158-4A8E-A853-A06A7EFC44C0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A355A05B-16BA-4DF3-BE51-DBE1BD9EDD1E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EF7FC2E8-6E5B-42A3-8F2D-0B850D4BE335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7E6B49ED-D63C-4B52-8CB9-C34EE9129407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312EFCE8-A7FF-4347-87D8-58BC884C160C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AFE5F464-A1C5-4EAD-A780-ECD5BD4536D8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7F1252CF-9DA5-44B6-B142-FAD808C05CEC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3F8CF9E9-4892-4FB5-A352-DF69249B3AAD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D379593E-0939-44A6-A7EA-A7353176F06F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D65E23AC-72E3-4855-8F4B-EF362E297A38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>
    <tabColor rgb="FF00FF00"/>
  </sheetPr>
  <dimension ref="A1:M66"/>
  <sheetViews>
    <sheetView topLeftCell="A13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1033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 t="s">
        <v>997</v>
      </c>
      <c r="G6" s="122"/>
      <c r="H6" s="122"/>
      <c r="I6" s="122"/>
    </row>
    <row r="7" spans="1:10" x14ac:dyDescent="0.25">
      <c r="A7" s="63" t="s">
        <v>25</v>
      </c>
      <c r="B7" s="116" t="s">
        <v>1004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1042</v>
      </c>
      <c r="C9" s="117"/>
      <c r="D9" s="117"/>
      <c r="E9" s="118"/>
      <c r="F9" s="65" t="s">
        <v>146</v>
      </c>
      <c r="G9" s="67">
        <v>2</v>
      </c>
      <c r="H9" s="63" t="s">
        <v>29</v>
      </c>
      <c r="I9" s="68">
        <v>43012</v>
      </c>
    </row>
    <row r="10" spans="1:10" x14ac:dyDescent="0.25">
      <c r="A10" s="119" t="s">
        <v>30</v>
      </c>
      <c r="B10" s="119"/>
      <c r="C10" s="117" t="s">
        <v>1040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683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1039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87" t="s">
        <v>1009</v>
      </c>
      <c r="D13" s="88"/>
      <c r="E13" s="88"/>
      <c r="F13" s="88"/>
      <c r="G13" s="88"/>
      <c r="H13" s="88"/>
      <c r="I13" s="89"/>
    </row>
    <row r="14" spans="1:10" x14ac:dyDescent="0.25">
      <c r="A14" s="114"/>
      <c r="B14" s="115"/>
      <c r="C14" s="87" t="s">
        <v>1000</v>
      </c>
      <c r="D14" s="88"/>
      <c r="E14" s="88"/>
      <c r="F14" s="88"/>
      <c r="G14" s="88"/>
      <c r="H14" s="88"/>
      <c r="I14" s="89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72</v>
      </c>
      <c r="D18" s="96"/>
      <c r="E18" s="96"/>
      <c r="F18" s="96"/>
      <c r="G18" s="96"/>
      <c r="H18" s="111"/>
      <c r="I18" s="70">
        <f>VLOOKUP(C18,Basisdata!A13:B20,2,FALSE)</f>
        <v>0.5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03" t="s">
        <v>1032</v>
      </c>
      <c r="D20" s="103"/>
      <c r="E20" s="103"/>
      <c r="F20" s="103"/>
      <c r="G20" s="103"/>
      <c r="H20" s="104"/>
      <c r="I20" s="69">
        <v>1</v>
      </c>
    </row>
    <row r="21" spans="1:13" ht="15.75" x14ac:dyDescent="0.25">
      <c r="A21" s="98"/>
      <c r="B21" s="99"/>
      <c r="C21" s="103"/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200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67</v>
      </c>
      <c r="D26" s="96"/>
      <c r="E26" s="96"/>
      <c r="F26" s="96"/>
      <c r="G26" s="96"/>
      <c r="H26" s="96"/>
      <c r="I26" s="75">
        <f>VLOOKUP(C26,Basisdata!$I$4:$J$21,2,FALSE)</f>
        <v>5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371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60</v>
      </c>
      <c r="D29" s="96"/>
      <c r="E29" s="96"/>
      <c r="F29" s="96"/>
      <c r="G29" s="96"/>
      <c r="H29" s="96"/>
      <c r="I29" s="75">
        <f>VLOOKUP(C29,Basisdata!$I$4:$J$21,2,FALSE)</f>
        <v>10</v>
      </c>
    </row>
    <row r="30" spans="1:13" ht="15.75" x14ac:dyDescent="0.25">
      <c r="A30" s="105" t="s">
        <v>120</v>
      </c>
      <c r="B30" s="105"/>
      <c r="C30" s="95" t="s">
        <v>71</v>
      </c>
      <c r="D30" s="96"/>
      <c r="E30" s="96"/>
      <c r="F30" s="96"/>
      <c r="G30" s="96"/>
      <c r="H30" s="96"/>
      <c r="I30" s="75">
        <f>VLOOKUP(C30,Basisdata!$I$4:$J$21,2,FALSE)</f>
        <v>2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0.5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95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0.500000000000005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0.2500000000000025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5.0000000000000001E-3</v>
      </c>
      <c r="J66" s="63">
        <f>+IF(I66&gt;400,10000,+IF(I66&gt;100,400,+IF(I66&gt;25,100,25)))</f>
        <v>25</v>
      </c>
    </row>
  </sheetData>
  <sheetProtection password="CF11" sheet="1" objects="1" scenarios="1"/>
  <mergeCells count="116">
    <mergeCell ref="B6:E6"/>
    <mergeCell ref="F6:G6"/>
    <mergeCell ref="H6:I6"/>
    <mergeCell ref="B7:E7"/>
    <mergeCell ref="F7:G7"/>
    <mergeCell ref="H7:I7"/>
    <mergeCell ref="A1:I1"/>
    <mergeCell ref="A2:I2"/>
    <mergeCell ref="A3:I3"/>
    <mergeCell ref="B4:E4"/>
    <mergeCell ref="F4:I4"/>
    <mergeCell ref="C5:E5"/>
    <mergeCell ref="F5:G5"/>
    <mergeCell ref="H5:I5"/>
    <mergeCell ref="A11:B14"/>
    <mergeCell ref="C11:I11"/>
    <mergeCell ref="C12:I12"/>
    <mergeCell ref="A15:I15"/>
    <mergeCell ref="A16:B16"/>
    <mergeCell ref="C16:H16"/>
    <mergeCell ref="B8:E8"/>
    <mergeCell ref="F8:G8"/>
    <mergeCell ref="H8:I8"/>
    <mergeCell ref="B9:E9"/>
    <mergeCell ref="A10:B10"/>
    <mergeCell ref="C10:I10"/>
    <mergeCell ref="A20:B22"/>
    <mergeCell ref="C20:H20"/>
    <mergeCell ref="C21:H21"/>
    <mergeCell ref="C22:H22"/>
    <mergeCell ref="A23:B23"/>
    <mergeCell ref="C23:H23"/>
    <mergeCell ref="A17:B17"/>
    <mergeCell ref="C17:H17"/>
    <mergeCell ref="A18:B18"/>
    <mergeCell ref="C18:H18"/>
    <mergeCell ref="A19:B19"/>
    <mergeCell ref="C19:H19"/>
    <mergeCell ref="A28:B28"/>
    <mergeCell ref="C28:H28"/>
    <mergeCell ref="A29:B29"/>
    <mergeCell ref="C29:H29"/>
    <mergeCell ref="A30:B30"/>
    <mergeCell ref="C30:H30"/>
    <mergeCell ref="A24:I24"/>
    <mergeCell ref="A25:B25"/>
    <mergeCell ref="C25:H25"/>
    <mergeCell ref="A26:B26"/>
    <mergeCell ref="C26:H26"/>
    <mergeCell ref="A27:B27"/>
    <mergeCell ref="C27:H27"/>
    <mergeCell ref="A34:B34"/>
    <mergeCell ref="C34:H34"/>
    <mergeCell ref="A35:I35"/>
    <mergeCell ref="A36:B36"/>
    <mergeCell ref="C36:H36"/>
    <mergeCell ref="A37:B37"/>
    <mergeCell ref="C37:H37"/>
    <mergeCell ref="A31:B31"/>
    <mergeCell ref="C31:H31"/>
    <mergeCell ref="A32:B32"/>
    <mergeCell ref="C32:H32"/>
    <mergeCell ref="A33:B33"/>
    <mergeCell ref="C33:H33"/>
    <mergeCell ref="A41:B41"/>
    <mergeCell ref="C41:H41"/>
    <mergeCell ref="A42:B42"/>
    <mergeCell ref="C42:H42"/>
    <mergeCell ref="A43:B43"/>
    <mergeCell ref="C43:H43"/>
    <mergeCell ref="A38:B38"/>
    <mergeCell ref="C38:H38"/>
    <mergeCell ref="A39:B39"/>
    <mergeCell ref="C39:H39"/>
    <mergeCell ref="A40:B40"/>
    <mergeCell ref="C40:H40"/>
    <mergeCell ref="A48:I48"/>
    <mergeCell ref="A49:B49"/>
    <mergeCell ref="C49:H49"/>
    <mergeCell ref="A50:B50"/>
    <mergeCell ref="C50:H50"/>
    <mergeCell ref="A51:B51"/>
    <mergeCell ref="C51:H51"/>
    <mergeCell ref="A44:B46"/>
    <mergeCell ref="C44:H44"/>
    <mergeCell ref="C45:H45"/>
    <mergeCell ref="C46:H46"/>
    <mergeCell ref="A47:B47"/>
    <mergeCell ref="C47:H47"/>
    <mergeCell ref="A55:B55"/>
    <mergeCell ref="C55:H55"/>
    <mergeCell ref="A56:B56"/>
    <mergeCell ref="C56:H56"/>
    <mergeCell ref="A57:B57"/>
    <mergeCell ref="C57:H57"/>
    <mergeCell ref="A52:B52"/>
    <mergeCell ref="C52:H52"/>
    <mergeCell ref="A53:B53"/>
    <mergeCell ref="C53:H53"/>
    <mergeCell ref="A54:B54"/>
    <mergeCell ref="C54:H54"/>
    <mergeCell ref="A66:B66"/>
    <mergeCell ref="C66:H66"/>
    <mergeCell ref="A62:B62"/>
    <mergeCell ref="C62:H62"/>
    <mergeCell ref="A63:B65"/>
    <mergeCell ref="C63:H63"/>
    <mergeCell ref="C64:H64"/>
    <mergeCell ref="C65:H65"/>
    <mergeCell ref="A58:B58"/>
    <mergeCell ref="C58:H58"/>
    <mergeCell ref="A59:I59"/>
    <mergeCell ref="A60:B60"/>
    <mergeCell ref="C60:H60"/>
    <mergeCell ref="A61:B61"/>
    <mergeCell ref="C61:H61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4058E002-B766-4F8A-9488-DD8E780FDA5E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EB7A51FC-E743-4E67-A91F-A5D5B1A303BC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F7577E09-6035-4F1C-A907-C6BEC35082C6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78631E88-5FF9-42D2-9252-AD6F2A0F2CE7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4B8D744B-F3A2-45AD-94F9-BFD660C89FDB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05DABE20-CE6B-4092-8F72-A0EF8777A444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F9AF5C27-4C69-4CF4-8040-FFEFC03C421C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56E63A9C-F615-445E-B4BB-060C074EAD16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4E781C02-2AF4-4311-8890-E567AEDBDD98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6FEB9C83-DBB0-4D17-A953-FFF4ACB7BEBB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B1B35657-5426-4FBF-A9C7-0E59CF65529A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E84F7028-358A-4C2A-95A8-422B2362D352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E5D55EAE-7948-445C-A53F-44F72AF439D6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E6B7A756-A448-4735-91E8-D907EF8BA097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0E86874C-F7AA-461B-8A48-F80142BBCE49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9E75A4FA-7634-4D09-B568-BDBF1CCA1A0F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0">
    <tabColor rgb="FF00FF00"/>
  </sheetPr>
  <dimension ref="A1:M66"/>
  <sheetViews>
    <sheetView topLeftCell="A19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1033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 t="s">
        <v>997</v>
      </c>
      <c r="G6" s="122"/>
      <c r="H6" s="122"/>
      <c r="I6" s="122"/>
    </row>
    <row r="7" spans="1:10" x14ac:dyDescent="0.25">
      <c r="A7" s="63" t="s">
        <v>25</v>
      </c>
      <c r="B7" s="116" t="s">
        <v>1004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1038</v>
      </c>
      <c r="C9" s="117"/>
      <c r="D9" s="117"/>
      <c r="E9" s="118"/>
      <c r="F9" s="65" t="s">
        <v>146</v>
      </c>
      <c r="G9" s="67">
        <v>2</v>
      </c>
      <c r="H9" s="63" t="s">
        <v>29</v>
      </c>
      <c r="I9" s="68">
        <v>43012</v>
      </c>
    </row>
    <row r="10" spans="1:10" x14ac:dyDescent="0.25">
      <c r="A10" s="119" t="s">
        <v>30</v>
      </c>
      <c r="B10" s="119"/>
      <c r="C10" s="117" t="s">
        <v>1040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683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1039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87" t="s">
        <v>1009</v>
      </c>
      <c r="D13" s="88"/>
      <c r="E13" s="88"/>
      <c r="F13" s="88"/>
      <c r="G13" s="88"/>
      <c r="H13" s="88"/>
      <c r="I13" s="89"/>
    </row>
    <row r="14" spans="1:10" x14ac:dyDescent="0.25">
      <c r="A14" s="114"/>
      <c r="B14" s="115"/>
      <c r="C14" s="87" t="s">
        <v>1000</v>
      </c>
      <c r="D14" s="88"/>
      <c r="E14" s="88"/>
      <c r="F14" s="88"/>
      <c r="G14" s="88"/>
      <c r="H14" s="88"/>
      <c r="I14" s="89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63</v>
      </c>
      <c r="D17" s="96"/>
      <c r="E17" s="96"/>
      <c r="F17" s="96"/>
      <c r="G17" s="96"/>
      <c r="H17" s="111"/>
      <c r="I17" s="70">
        <f>VLOOKUP(C17,Basisdata!$E$4:$F$8,2,FALSE)</f>
        <v>10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72</v>
      </c>
      <c r="D18" s="96"/>
      <c r="E18" s="96"/>
      <c r="F18" s="96"/>
      <c r="G18" s="96"/>
      <c r="H18" s="111"/>
      <c r="I18" s="70">
        <f>VLOOKUP(C18,Basisdata!A13:B20,2,FALSE)</f>
        <v>0.5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03" t="s">
        <v>1032</v>
      </c>
      <c r="D20" s="103"/>
      <c r="E20" s="103"/>
      <c r="F20" s="103"/>
      <c r="G20" s="103"/>
      <c r="H20" s="104"/>
      <c r="I20" s="69">
        <v>1</v>
      </c>
    </row>
    <row r="21" spans="1:13" ht="15.75" x14ac:dyDescent="0.25">
      <c r="A21" s="98"/>
      <c r="B21" s="99"/>
      <c r="C21" s="103"/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zeer hoog brandrisico, bijkomende consultatie brandexpert is aangewezen</v>
      </c>
      <c r="D23" s="93"/>
      <c r="E23" s="93"/>
      <c r="F23" s="93"/>
      <c r="G23" s="93"/>
      <c r="H23" s="110"/>
      <c r="I23" s="73">
        <f>+I16*I17*I18*I19*(I20*I21*I22)</f>
        <v>500</v>
      </c>
      <c r="J23" s="63">
        <f>+IF(I23&gt;400,10000,+IF(I23&gt;100,400,+IF(I23&gt;25,100,25)))</f>
        <v>10000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67</v>
      </c>
      <c r="D26" s="96"/>
      <c r="E26" s="96"/>
      <c r="F26" s="96"/>
      <c r="G26" s="96"/>
      <c r="H26" s="96"/>
      <c r="I26" s="75">
        <f>VLOOKUP(C26,Basisdata!$I$4:$J$21,2,FALSE)</f>
        <v>5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371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60</v>
      </c>
      <c r="D29" s="96"/>
      <c r="E29" s="96"/>
      <c r="F29" s="96"/>
      <c r="G29" s="96"/>
      <c r="H29" s="96"/>
      <c r="I29" s="75">
        <f>VLOOKUP(C29,Basisdata!$I$4:$J$21,2,FALSE)</f>
        <v>10</v>
      </c>
    </row>
    <row r="30" spans="1:13" ht="15.75" x14ac:dyDescent="0.25">
      <c r="A30" s="105" t="s">
        <v>120</v>
      </c>
      <c r="B30" s="105"/>
      <c r="C30" s="95" t="s">
        <v>71</v>
      </c>
      <c r="D30" s="96"/>
      <c r="E30" s="96"/>
      <c r="F30" s="96"/>
      <c r="G30" s="96"/>
      <c r="H30" s="96"/>
      <c r="I30" s="75">
        <f>VLOOKUP(C30,Basisdata!$I$4:$J$21,2,FALSE)</f>
        <v>2</v>
      </c>
    </row>
    <row r="31" spans="1:13" ht="15.75" x14ac:dyDescent="0.25">
      <c r="A31" s="105" t="s">
        <v>121</v>
      </c>
      <c r="B31" s="105"/>
      <c r="C31" s="95" t="s">
        <v>48</v>
      </c>
      <c r="D31" s="96"/>
      <c r="E31" s="96"/>
      <c r="F31" s="96"/>
      <c r="G31" s="96"/>
      <c r="H31" s="96"/>
      <c r="I31" s="75">
        <f>VLOOKUP(C31,Basisdata!$I$4:$J$21,2,FALSE)</f>
        <v>40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3.125E-2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95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3.1250000000000312E-2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1.5625000000000156E-2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3.1250000000000001E-4</v>
      </c>
      <c r="J66" s="63">
        <f>+IF(I66&gt;400,10000,+IF(I66&gt;100,400,+IF(I66&gt;25,100,25)))</f>
        <v>25</v>
      </c>
    </row>
  </sheetData>
  <sheetProtection password="CF11" sheet="1" objects="1" scenarios="1"/>
  <mergeCells count="116">
    <mergeCell ref="B6:E6"/>
    <mergeCell ref="F6:G6"/>
    <mergeCell ref="H6:I6"/>
    <mergeCell ref="B7:E7"/>
    <mergeCell ref="F7:G7"/>
    <mergeCell ref="H7:I7"/>
    <mergeCell ref="A1:I1"/>
    <mergeCell ref="A2:I2"/>
    <mergeCell ref="A3:I3"/>
    <mergeCell ref="B4:E4"/>
    <mergeCell ref="F4:I4"/>
    <mergeCell ref="C5:E5"/>
    <mergeCell ref="F5:G5"/>
    <mergeCell ref="H5:I5"/>
    <mergeCell ref="A11:B14"/>
    <mergeCell ref="C11:I11"/>
    <mergeCell ref="C12:I12"/>
    <mergeCell ref="A15:I15"/>
    <mergeCell ref="A16:B16"/>
    <mergeCell ref="C16:H16"/>
    <mergeCell ref="B8:E8"/>
    <mergeCell ref="F8:G8"/>
    <mergeCell ref="H8:I8"/>
    <mergeCell ref="B9:E9"/>
    <mergeCell ref="A10:B10"/>
    <mergeCell ref="C10:I10"/>
    <mergeCell ref="A20:B22"/>
    <mergeCell ref="C20:H20"/>
    <mergeCell ref="C21:H21"/>
    <mergeCell ref="C22:H22"/>
    <mergeCell ref="A23:B23"/>
    <mergeCell ref="C23:H23"/>
    <mergeCell ref="A17:B17"/>
    <mergeCell ref="C17:H17"/>
    <mergeCell ref="A18:B18"/>
    <mergeCell ref="C18:H18"/>
    <mergeCell ref="A19:B19"/>
    <mergeCell ref="C19:H19"/>
    <mergeCell ref="A28:B28"/>
    <mergeCell ref="C28:H28"/>
    <mergeCell ref="A29:B29"/>
    <mergeCell ref="C29:H29"/>
    <mergeCell ref="A30:B30"/>
    <mergeCell ref="C30:H30"/>
    <mergeCell ref="A24:I24"/>
    <mergeCell ref="A25:B25"/>
    <mergeCell ref="C25:H25"/>
    <mergeCell ref="A26:B26"/>
    <mergeCell ref="C26:H26"/>
    <mergeCell ref="A27:B27"/>
    <mergeCell ref="C27:H27"/>
    <mergeCell ref="A34:B34"/>
    <mergeCell ref="C34:H34"/>
    <mergeCell ref="A35:I35"/>
    <mergeCell ref="A36:B36"/>
    <mergeCell ref="C36:H36"/>
    <mergeCell ref="A37:B37"/>
    <mergeCell ref="C37:H37"/>
    <mergeCell ref="A31:B31"/>
    <mergeCell ref="C31:H31"/>
    <mergeCell ref="A32:B32"/>
    <mergeCell ref="C32:H32"/>
    <mergeCell ref="A33:B33"/>
    <mergeCell ref="C33:H33"/>
    <mergeCell ref="A41:B41"/>
    <mergeCell ref="C41:H41"/>
    <mergeCell ref="A42:B42"/>
    <mergeCell ref="C42:H42"/>
    <mergeCell ref="A43:B43"/>
    <mergeCell ref="C43:H43"/>
    <mergeCell ref="A38:B38"/>
    <mergeCell ref="C38:H38"/>
    <mergeCell ref="A39:B39"/>
    <mergeCell ref="C39:H39"/>
    <mergeCell ref="A40:B40"/>
    <mergeCell ref="C40:H40"/>
    <mergeCell ref="A48:I48"/>
    <mergeCell ref="A49:B49"/>
    <mergeCell ref="C49:H49"/>
    <mergeCell ref="A50:B50"/>
    <mergeCell ref="C50:H50"/>
    <mergeCell ref="A51:B51"/>
    <mergeCell ref="C51:H51"/>
    <mergeCell ref="A44:B46"/>
    <mergeCell ref="C44:H44"/>
    <mergeCell ref="C45:H45"/>
    <mergeCell ref="C46:H46"/>
    <mergeCell ref="A47:B47"/>
    <mergeCell ref="C47:H47"/>
    <mergeCell ref="A55:B55"/>
    <mergeCell ref="C55:H55"/>
    <mergeCell ref="A56:B56"/>
    <mergeCell ref="C56:H56"/>
    <mergeCell ref="A57:B57"/>
    <mergeCell ref="C57:H57"/>
    <mergeCell ref="A52:B52"/>
    <mergeCell ref="C52:H52"/>
    <mergeCell ref="A53:B53"/>
    <mergeCell ref="C53:H53"/>
    <mergeCell ref="A54:B54"/>
    <mergeCell ref="C54:H54"/>
    <mergeCell ref="A66:B66"/>
    <mergeCell ref="C66:H66"/>
    <mergeCell ref="A62:B62"/>
    <mergeCell ref="C62:H62"/>
    <mergeCell ref="A63:B65"/>
    <mergeCell ref="C63:H63"/>
    <mergeCell ref="C64:H64"/>
    <mergeCell ref="C65:H65"/>
    <mergeCell ref="A58:B58"/>
    <mergeCell ref="C58:H58"/>
    <mergeCell ref="A59:I59"/>
    <mergeCell ref="A60:B60"/>
    <mergeCell ref="C60:H60"/>
    <mergeCell ref="A61:B61"/>
    <mergeCell ref="C61:H61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08D832A0-689B-43F1-8A1F-89E85BAF55BF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FE84306B-DFD6-4F41-8909-407CCE66E952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31ADE13D-C4D4-4388-AE92-0190D788E90B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AD0397AD-512F-4E37-A61C-C15926BD4444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C1C3BF95-531C-4F48-B0C8-082ACFA0302F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C5BC0B59-5F85-47DC-9E1C-8BA35FA53F47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487BDBFC-116B-470F-A2B5-8A294CD49B19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CEC2E0D7-6619-4711-82F9-4047633450B9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B128DE9E-D81E-4136-AD56-1460B119517B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76EDB6AE-429B-4049-8529-49D93F0643A5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6FA228DF-79B3-42C3-9BFE-5380E412190F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5903BBFF-4C71-4CFD-B552-F8573EFF7078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23F5893C-1D8E-44D5-823C-4FD1B8AB5BDB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281A0FE5-5EB2-43D6-BBA4-8BA3708DEEF5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05ACBAF3-ADA7-4AB7-A724-5D0CE3B55E95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64EE0FA8-39A5-4082-A01D-C9FBBFDBA64E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00FF00"/>
  </sheetPr>
  <dimension ref="A1:M66"/>
  <sheetViews>
    <sheetView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690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 t="s">
        <v>634</v>
      </c>
      <c r="I6" s="122"/>
    </row>
    <row r="7" spans="1:10" x14ac:dyDescent="0.25">
      <c r="A7" s="63" t="s">
        <v>25</v>
      </c>
      <c r="B7" s="116" t="s">
        <v>608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>
        <v>1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697</v>
      </c>
      <c r="C9" s="117"/>
      <c r="D9" s="117"/>
      <c r="E9" s="118"/>
      <c r="F9" s="65" t="s">
        <v>146</v>
      </c>
      <c r="G9" s="67">
        <v>0</v>
      </c>
      <c r="H9" s="63" t="s">
        <v>29</v>
      </c>
      <c r="I9" s="68">
        <v>42947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82" t="s">
        <v>698</v>
      </c>
      <c r="D11" s="83"/>
      <c r="E11" s="83"/>
      <c r="F11" s="83"/>
      <c r="G11" s="83"/>
      <c r="H11" s="83"/>
      <c r="I11" s="81"/>
    </row>
    <row r="12" spans="1:10" x14ac:dyDescent="0.25">
      <c r="A12" s="114"/>
      <c r="B12" s="115"/>
      <c r="C12" s="82" t="s">
        <v>700</v>
      </c>
      <c r="D12" s="83"/>
      <c r="E12" s="83"/>
      <c r="F12" s="83"/>
      <c r="G12" s="83"/>
      <c r="H12" s="83"/>
      <c r="I12" s="81"/>
    </row>
    <row r="13" spans="1:10" x14ac:dyDescent="0.25">
      <c r="A13" s="114"/>
      <c r="B13" s="115"/>
      <c r="C13" s="116" t="s">
        <v>699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0</v>
      </c>
      <c r="D16" s="96"/>
      <c r="E16" s="96"/>
      <c r="F16" s="96"/>
      <c r="G16" s="96"/>
      <c r="H16" s="111"/>
      <c r="I16" s="70">
        <f>VLOOKUP(C16,Basisdata!$A$4:$B$8,2,FALSE)</f>
        <v>25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2</v>
      </c>
      <c r="D18" s="96"/>
      <c r="E18" s="96"/>
      <c r="F18" s="96"/>
      <c r="G18" s="96"/>
      <c r="H18" s="111"/>
      <c r="I18" s="70">
        <f>VLOOKUP(C18,Basisdata!A13:B20,2,FALSE)</f>
        <v>1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/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verhoogd brandrisico, maatregelen nodig</v>
      </c>
      <c r="D23" s="93"/>
      <c r="E23" s="93"/>
      <c r="F23" s="93"/>
      <c r="G23" s="93"/>
      <c r="H23" s="110"/>
      <c r="I23" s="73">
        <f>+I16*I17*I18*I19*(I20*I21*I22)</f>
        <v>100</v>
      </c>
      <c r="J23" s="63">
        <f>+IF(I23&gt;400,10000,+IF(I23&gt;100,400,+IF(I23&gt;25,100,25)))</f>
        <v>100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475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67</v>
      </c>
      <c r="D28" s="96"/>
      <c r="E28" s="96"/>
      <c r="F28" s="96"/>
      <c r="G28" s="96"/>
      <c r="H28" s="96"/>
      <c r="I28" s="75">
        <f>VLOOKUP(C28,Basisdata!$I$4:$J$21,2,FALSE)</f>
        <v>5</v>
      </c>
    </row>
    <row r="29" spans="1:13" ht="15.75" x14ac:dyDescent="0.25">
      <c r="A29" s="105" t="s">
        <v>10</v>
      </c>
      <c r="B29" s="105"/>
      <c r="C29" s="95" t="s">
        <v>8</v>
      </c>
      <c r="D29" s="96"/>
      <c r="E29" s="96"/>
      <c r="F29" s="96"/>
      <c r="G29" s="96"/>
      <c r="H29" s="96"/>
      <c r="I29" s="75">
        <f>VLOOKUP(C29,Basisdata!$I$4:$J$21,2,FALSE)</f>
        <v>1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5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100</v>
      </c>
      <c r="D36" s="96"/>
      <c r="E36" s="96"/>
      <c r="F36" s="96"/>
      <c r="G36" s="96"/>
      <c r="H36" s="96"/>
      <c r="I36" s="77">
        <f>VLOOKUP(C36,Basisdata!$I$41:$J$46,2,FALSE)</f>
        <v>0.5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88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93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503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2.5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1.25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2.5000000000000001E-2</v>
      </c>
      <c r="J66" s="63">
        <f>+IF(I66&gt;400,10000,+IF(I66&gt;100,400,+IF(I66&gt;25,100,25)))</f>
        <v>25</v>
      </c>
    </row>
  </sheetData>
  <sheetProtection password="CF11" sheet="1" objects="1" scenarios="1"/>
  <mergeCells count="116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C098381C-0F7F-4A93-B706-B090EE0490E1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6DFEEC45-D223-46C0-9614-E02B908AE58F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08960F10-97F2-463A-808E-F1ADB8AB8CDC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31694EE5-F166-4996-BA08-99B77D403153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BD082C37-9764-4C39-A863-6DAF0415D8D6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190CA5F7-4A07-4B14-A03E-755D33F14AEE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54724D36-5D38-4239-B406-FC666879CFCD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715971D2-2689-418E-A7DC-88F69B5BD5AE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80E365FD-719C-4392-97F0-BD7C471A647C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8136E6B4-C030-4100-ABCB-FB39F6FEA95C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F9963358-F4FE-418F-A033-289C8AFB1814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8514A775-E0DC-463F-9DFC-74734697387E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0A1C8156-0B5C-4579-A435-7E67F9B03556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5DABEA7E-1D54-4CD3-8C0D-000C18C78964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DDFB827C-E7B0-418B-BB2E-1FB9835E84D3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F54C5CDC-64A6-4B20-916E-EC8EAF744DEC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1">
    <tabColor rgb="FF00FF00"/>
  </sheetPr>
  <dimension ref="A1:M66"/>
  <sheetViews>
    <sheetView topLeftCell="A16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1033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 t="s">
        <v>997</v>
      </c>
      <c r="G6" s="122"/>
      <c r="H6" s="122"/>
      <c r="I6" s="122"/>
    </row>
    <row r="7" spans="1:10" x14ac:dyDescent="0.25">
      <c r="A7" s="63" t="s">
        <v>25</v>
      </c>
      <c r="B7" s="116" t="s">
        <v>1004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1043</v>
      </c>
      <c r="C9" s="117"/>
      <c r="D9" s="117"/>
      <c r="E9" s="118"/>
      <c r="F9" s="65" t="s">
        <v>146</v>
      </c>
      <c r="G9" s="67">
        <v>2</v>
      </c>
      <c r="H9" s="63" t="s">
        <v>29</v>
      </c>
      <c r="I9" s="68">
        <v>43012</v>
      </c>
    </row>
    <row r="10" spans="1:10" x14ac:dyDescent="0.25">
      <c r="A10" s="119" t="s">
        <v>30</v>
      </c>
      <c r="B10" s="119"/>
      <c r="C10" s="117" t="s">
        <v>1040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683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1039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87" t="s">
        <v>1009</v>
      </c>
      <c r="D13" s="88"/>
      <c r="E13" s="88"/>
      <c r="F13" s="88"/>
      <c r="G13" s="88"/>
      <c r="H13" s="88"/>
      <c r="I13" s="89"/>
    </row>
    <row r="14" spans="1:10" x14ac:dyDescent="0.25">
      <c r="A14" s="114"/>
      <c r="B14" s="115"/>
      <c r="C14" s="87" t="s">
        <v>1000</v>
      </c>
      <c r="D14" s="88"/>
      <c r="E14" s="88"/>
      <c r="F14" s="88"/>
      <c r="G14" s="88"/>
      <c r="H14" s="88"/>
      <c r="I14" s="89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49</v>
      </c>
      <c r="D16" s="96"/>
      <c r="E16" s="96"/>
      <c r="F16" s="96"/>
      <c r="G16" s="96"/>
      <c r="H16" s="111"/>
      <c r="I16" s="70">
        <f>VLOOKUP(C16,Basisdata!$A$4:$B$8,2,FALSE)</f>
        <v>15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72</v>
      </c>
      <c r="D18" s="96"/>
      <c r="E18" s="96"/>
      <c r="F18" s="96"/>
      <c r="G18" s="96"/>
      <c r="H18" s="111"/>
      <c r="I18" s="70">
        <f>VLOOKUP(C18,Basisdata!A13:B20,2,FALSE)</f>
        <v>0.5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03" t="s">
        <v>1032</v>
      </c>
      <c r="D20" s="103"/>
      <c r="E20" s="103"/>
      <c r="F20" s="103"/>
      <c r="G20" s="103"/>
      <c r="H20" s="104"/>
      <c r="I20" s="69">
        <v>1</v>
      </c>
    </row>
    <row r="21" spans="1:13" ht="15.75" x14ac:dyDescent="0.25">
      <c r="A21" s="98"/>
      <c r="B21" s="99"/>
      <c r="C21" s="103"/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verhoogd brandrisico, maatregelen nodig</v>
      </c>
      <c r="D23" s="93"/>
      <c r="E23" s="93"/>
      <c r="F23" s="93"/>
      <c r="G23" s="93"/>
      <c r="H23" s="110"/>
      <c r="I23" s="73">
        <f>+I16*I17*I18*I19*(I20*I21*I22)</f>
        <v>30</v>
      </c>
      <c r="J23" s="63">
        <f>+IF(I23&gt;400,10000,+IF(I23&gt;100,400,+IF(I23&gt;25,100,25)))</f>
        <v>100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67</v>
      </c>
      <c r="D26" s="96"/>
      <c r="E26" s="96"/>
      <c r="F26" s="96"/>
      <c r="G26" s="96"/>
      <c r="H26" s="96"/>
      <c r="I26" s="75">
        <f>VLOOKUP(C26,Basisdata!$I$4:$J$21,2,FALSE)</f>
        <v>5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371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60</v>
      </c>
      <c r="D29" s="96"/>
      <c r="E29" s="96"/>
      <c r="F29" s="96"/>
      <c r="G29" s="96"/>
      <c r="H29" s="96"/>
      <c r="I29" s="75">
        <f>VLOOKUP(C29,Basisdata!$I$4:$J$21,2,FALSE)</f>
        <v>10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0.15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95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0.15000000000000149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7.5000000000000747E-2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1.5E-3</v>
      </c>
      <c r="J66" s="63">
        <f>+IF(I66&gt;400,10000,+IF(I66&gt;100,400,+IF(I66&gt;25,100,25)))</f>
        <v>25</v>
      </c>
    </row>
  </sheetData>
  <sheetProtection password="CF11" sheet="1" objects="1" scenarios="1"/>
  <mergeCells count="116">
    <mergeCell ref="B6:E6"/>
    <mergeCell ref="F6:G6"/>
    <mergeCell ref="H6:I6"/>
    <mergeCell ref="B7:E7"/>
    <mergeCell ref="F7:G7"/>
    <mergeCell ref="H7:I7"/>
    <mergeCell ref="A1:I1"/>
    <mergeCell ref="A2:I2"/>
    <mergeCell ref="A3:I3"/>
    <mergeCell ref="B4:E4"/>
    <mergeCell ref="F4:I4"/>
    <mergeCell ref="C5:E5"/>
    <mergeCell ref="F5:G5"/>
    <mergeCell ref="H5:I5"/>
    <mergeCell ref="A11:B14"/>
    <mergeCell ref="C11:I11"/>
    <mergeCell ref="C12:I12"/>
    <mergeCell ref="A15:I15"/>
    <mergeCell ref="A16:B16"/>
    <mergeCell ref="C16:H16"/>
    <mergeCell ref="B8:E8"/>
    <mergeCell ref="F8:G8"/>
    <mergeCell ref="H8:I8"/>
    <mergeCell ref="B9:E9"/>
    <mergeCell ref="A10:B10"/>
    <mergeCell ref="C10:I10"/>
    <mergeCell ref="A20:B22"/>
    <mergeCell ref="C20:H20"/>
    <mergeCell ref="C21:H21"/>
    <mergeCell ref="C22:H22"/>
    <mergeCell ref="A23:B23"/>
    <mergeCell ref="C23:H23"/>
    <mergeCell ref="A17:B17"/>
    <mergeCell ref="C17:H17"/>
    <mergeCell ref="A18:B18"/>
    <mergeCell ref="C18:H18"/>
    <mergeCell ref="A19:B19"/>
    <mergeCell ref="C19:H19"/>
    <mergeCell ref="A28:B28"/>
    <mergeCell ref="C28:H28"/>
    <mergeCell ref="A29:B29"/>
    <mergeCell ref="C29:H29"/>
    <mergeCell ref="A30:B30"/>
    <mergeCell ref="C30:H30"/>
    <mergeCell ref="A24:I24"/>
    <mergeCell ref="A25:B25"/>
    <mergeCell ref="C25:H25"/>
    <mergeCell ref="A26:B26"/>
    <mergeCell ref="C26:H26"/>
    <mergeCell ref="A27:B27"/>
    <mergeCell ref="C27:H27"/>
    <mergeCell ref="A34:B34"/>
    <mergeCell ref="C34:H34"/>
    <mergeCell ref="A35:I35"/>
    <mergeCell ref="A36:B36"/>
    <mergeCell ref="C36:H36"/>
    <mergeCell ref="A37:B37"/>
    <mergeCell ref="C37:H37"/>
    <mergeCell ref="A31:B31"/>
    <mergeCell ref="C31:H31"/>
    <mergeCell ref="A32:B32"/>
    <mergeCell ref="C32:H32"/>
    <mergeCell ref="A33:B33"/>
    <mergeCell ref="C33:H33"/>
    <mergeCell ref="A41:B41"/>
    <mergeCell ref="C41:H41"/>
    <mergeCell ref="A42:B42"/>
    <mergeCell ref="C42:H42"/>
    <mergeCell ref="A43:B43"/>
    <mergeCell ref="C43:H43"/>
    <mergeCell ref="A38:B38"/>
    <mergeCell ref="C38:H38"/>
    <mergeCell ref="A39:B39"/>
    <mergeCell ref="C39:H39"/>
    <mergeCell ref="A40:B40"/>
    <mergeCell ref="C40:H40"/>
    <mergeCell ref="A48:I48"/>
    <mergeCell ref="A49:B49"/>
    <mergeCell ref="C49:H49"/>
    <mergeCell ref="A50:B50"/>
    <mergeCell ref="C50:H50"/>
    <mergeCell ref="A51:B51"/>
    <mergeCell ref="C51:H51"/>
    <mergeCell ref="A44:B46"/>
    <mergeCell ref="C44:H44"/>
    <mergeCell ref="C45:H45"/>
    <mergeCell ref="C46:H46"/>
    <mergeCell ref="A47:B47"/>
    <mergeCell ref="C47:H47"/>
    <mergeCell ref="A55:B55"/>
    <mergeCell ref="C55:H55"/>
    <mergeCell ref="A56:B56"/>
    <mergeCell ref="C56:H56"/>
    <mergeCell ref="A57:B57"/>
    <mergeCell ref="C57:H57"/>
    <mergeCell ref="A52:B52"/>
    <mergeCell ref="C52:H52"/>
    <mergeCell ref="A53:B53"/>
    <mergeCell ref="C53:H53"/>
    <mergeCell ref="A54:B54"/>
    <mergeCell ref="C54:H54"/>
    <mergeCell ref="A66:B66"/>
    <mergeCell ref="C66:H66"/>
    <mergeCell ref="A62:B62"/>
    <mergeCell ref="C62:H62"/>
    <mergeCell ref="A63:B65"/>
    <mergeCell ref="C63:H63"/>
    <mergeCell ref="C64:H64"/>
    <mergeCell ref="C65:H65"/>
    <mergeCell ref="A58:B58"/>
    <mergeCell ref="C58:H58"/>
    <mergeCell ref="A59:I59"/>
    <mergeCell ref="A60:B60"/>
    <mergeCell ref="C60:H60"/>
    <mergeCell ref="A61:B61"/>
    <mergeCell ref="C61:H61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8255CAE0-0C63-4BA4-8EB2-305601BE241B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6E0EFF65-F93A-41FC-A304-C949EDE202D9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2D4E60F6-5925-4106-9B9E-E15BE0D33AFE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0B7A4A35-A8C3-4DEF-AC96-2381802B09B4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2E0A22D3-5974-4FD8-9551-FBC274D8ECF2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A900C898-122E-4741-B298-F09C8EB886DA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40E0723D-11E2-4052-BA62-10938E0FBABF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337BD728-D2B6-43D3-905D-51F2F17C94F1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FB2514EB-F240-4D1E-BBD1-76AE6AA68E69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1B3100CA-772A-40F0-A867-24964E5EF5A0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4507ED4B-F833-4502-B257-D9C5F66911C7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F55B1F29-59EB-4B28-BE87-ADB9A359C513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2D1B7429-BAEE-47D3-A2D3-E61B4691699B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92DE5F5A-24CA-47BF-A692-B344165F421B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A56AA125-EF8C-4613-8E3F-B0AA578DCD16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0D0F18A0-C617-4B26-9BA9-87D7B8AC1A6C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3">
    <tabColor rgb="FF00FF00"/>
  </sheetPr>
  <dimension ref="A1:M66"/>
  <sheetViews>
    <sheetView topLeftCell="A52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1033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 t="s">
        <v>997</v>
      </c>
      <c r="G6" s="122"/>
      <c r="H6" s="122"/>
      <c r="I6" s="122"/>
    </row>
    <row r="7" spans="1:10" x14ac:dyDescent="0.25">
      <c r="A7" s="63" t="s">
        <v>25</v>
      </c>
      <c r="B7" s="116" t="s">
        <v>1004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1044</v>
      </c>
      <c r="C9" s="117"/>
      <c r="D9" s="117"/>
      <c r="E9" s="118"/>
      <c r="F9" s="65" t="s">
        <v>146</v>
      </c>
      <c r="G9" s="67">
        <v>0</v>
      </c>
      <c r="H9" s="63" t="s">
        <v>29</v>
      </c>
      <c r="I9" s="68">
        <v>43012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683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1039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87" t="s">
        <v>1009</v>
      </c>
      <c r="D13" s="88"/>
      <c r="E13" s="88"/>
      <c r="F13" s="88"/>
      <c r="G13" s="88"/>
      <c r="H13" s="88"/>
      <c r="I13" s="89"/>
    </row>
    <row r="14" spans="1:10" x14ac:dyDescent="0.25">
      <c r="A14" s="114"/>
      <c r="B14" s="115"/>
      <c r="C14" s="87" t="s">
        <v>1000</v>
      </c>
      <c r="D14" s="88"/>
      <c r="E14" s="88"/>
      <c r="F14" s="88"/>
      <c r="G14" s="88"/>
      <c r="H14" s="88"/>
      <c r="I14" s="89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56</v>
      </c>
      <c r="D16" s="96"/>
      <c r="E16" s="96"/>
      <c r="F16" s="96"/>
      <c r="G16" s="96"/>
      <c r="H16" s="111"/>
      <c r="I16" s="70">
        <f>VLOOKUP(C16,Basisdata!$A$4:$B$8,2,FALSE)</f>
        <v>50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63</v>
      </c>
      <c r="D17" s="96"/>
      <c r="E17" s="96"/>
      <c r="F17" s="96"/>
      <c r="G17" s="96"/>
      <c r="H17" s="111"/>
      <c r="I17" s="70">
        <f>VLOOKUP(C17,Basisdata!$E$4:$F$8,2,FALSE)</f>
        <v>10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72</v>
      </c>
      <c r="D18" s="96"/>
      <c r="E18" s="96"/>
      <c r="F18" s="96"/>
      <c r="G18" s="96"/>
      <c r="H18" s="111"/>
      <c r="I18" s="70">
        <f>VLOOKUP(C18,Basisdata!A13:B20,2,FALSE)</f>
        <v>0.5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03" t="s">
        <v>1032</v>
      </c>
      <c r="D20" s="103"/>
      <c r="E20" s="103"/>
      <c r="F20" s="103"/>
      <c r="G20" s="103"/>
      <c r="H20" s="104"/>
      <c r="I20" s="69">
        <v>1</v>
      </c>
    </row>
    <row r="21" spans="1:13" ht="15.75" x14ac:dyDescent="0.25">
      <c r="A21" s="98"/>
      <c r="B21" s="99"/>
      <c r="C21" s="103" t="s">
        <v>1045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250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371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customHeight="1" x14ac:dyDescent="0.25">
      <c r="A27" s="105" t="s">
        <v>7</v>
      </c>
      <c r="B27" s="105"/>
      <c r="C27" s="95" t="s">
        <v>60</v>
      </c>
      <c r="D27" s="96"/>
      <c r="E27" s="96"/>
      <c r="F27" s="96"/>
      <c r="G27" s="96"/>
      <c r="H27" s="96"/>
      <c r="I27" s="75">
        <f>VLOOKUP(C27,Basisdata!$I$4:$J$21,2,FALSE)</f>
        <v>10</v>
      </c>
    </row>
    <row r="28" spans="1:13" ht="15.75" x14ac:dyDescent="0.25">
      <c r="A28" s="105" t="s">
        <v>9</v>
      </c>
      <c r="B28" s="105"/>
      <c r="C28" s="95" t="s">
        <v>141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67</v>
      </c>
      <c r="D29" s="96"/>
      <c r="E29" s="96"/>
      <c r="F29" s="96"/>
      <c r="G29" s="96"/>
      <c r="H29" s="96"/>
      <c r="I29" s="75">
        <f>VLOOKUP(C29,Basisdata!$I$4:$J$21,2,FALSE)</f>
        <v>5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1.25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497</v>
      </c>
      <c r="D36" s="96"/>
      <c r="E36" s="96"/>
      <c r="F36" s="96"/>
      <c r="G36" s="96"/>
      <c r="H36" s="96"/>
      <c r="I36" s="77">
        <f>VLOOKUP(C36,Basisdata!$I$41:$J$46,2,FALSE)</f>
        <v>0.1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95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0.125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6.25E-2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1.2500000000000001E-2</v>
      </c>
      <c r="J66" s="63">
        <f>+IF(I66&gt;400,10000,+IF(I66&gt;100,400,+IF(I66&gt;25,100,25)))</f>
        <v>25</v>
      </c>
    </row>
  </sheetData>
  <sheetProtection password="CF11" sheet="1" objects="1" scenarios="1"/>
  <mergeCells count="116">
    <mergeCell ref="B6:E6"/>
    <mergeCell ref="F6:G6"/>
    <mergeCell ref="H6:I6"/>
    <mergeCell ref="B7:E7"/>
    <mergeCell ref="F7:G7"/>
    <mergeCell ref="H7:I7"/>
    <mergeCell ref="A1:I1"/>
    <mergeCell ref="A2:I2"/>
    <mergeCell ref="A3:I3"/>
    <mergeCell ref="B4:E4"/>
    <mergeCell ref="F4:I4"/>
    <mergeCell ref="C5:E5"/>
    <mergeCell ref="F5:G5"/>
    <mergeCell ref="H5:I5"/>
    <mergeCell ref="A11:B14"/>
    <mergeCell ref="C11:I11"/>
    <mergeCell ref="C12:I12"/>
    <mergeCell ref="A15:I15"/>
    <mergeCell ref="A16:B16"/>
    <mergeCell ref="C16:H16"/>
    <mergeCell ref="B8:E8"/>
    <mergeCell ref="F8:G8"/>
    <mergeCell ref="H8:I8"/>
    <mergeCell ref="B9:E9"/>
    <mergeCell ref="A10:B10"/>
    <mergeCell ref="C10:I10"/>
    <mergeCell ref="A20:B22"/>
    <mergeCell ref="C20:H20"/>
    <mergeCell ref="C21:H21"/>
    <mergeCell ref="C22:H22"/>
    <mergeCell ref="A23:B23"/>
    <mergeCell ref="C23:H23"/>
    <mergeCell ref="A17:B17"/>
    <mergeCell ref="C17:H17"/>
    <mergeCell ref="A18:B18"/>
    <mergeCell ref="C18:H18"/>
    <mergeCell ref="A19:B19"/>
    <mergeCell ref="C19:H19"/>
    <mergeCell ref="A28:B28"/>
    <mergeCell ref="C28:H28"/>
    <mergeCell ref="A29:B29"/>
    <mergeCell ref="C29:H29"/>
    <mergeCell ref="A30:B30"/>
    <mergeCell ref="C30:H30"/>
    <mergeCell ref="A24:I24"/>
    <mergeCell ref="A25:B25"/>
    <mergeCell ref="C25:H25"/>
    <mergeCell ref="A26:B26"/>
    <mergeCell ref="C26:H26"/>
    <mergeCell ref="A27:B27"/>
    <mergeCell ref="C27:H27"/>
    <mergeCell ref="A34:B34"/>
    <mergeCell ref="C34:H34"/>
    <mergeCell ref="A35:I35"/>
    <mergeCell ref="A36:B36"/>
    <mergeCell ref="C36:H36"/>
    <mergeCell ref="A37:B37"/>
    <mergeCell ref="C37:H37"/>
    <mergeCell ref="A31:B31"/>
    <mergeCell ref="C31:H31"/>
    <mergeCell ref="A32:B32"/>
    <mergeCell ref="C32:H32"/>
    <mergeCell ref="A33:B33"/>
    <mergeCell ref="C33:H33"/>
    <mergeCell ref="A41:B41"/>
    <mergeCell ref="C41:H41"/>
    <mergeCell ref="A42:B42"/>
    <mergeCell ref="C42:H42"/>
    <mergeCell ref="A43:B43"/>
    <mergeCell ref="C43:H43"/>
    <mergeCell ref="A38:B38"/>
    <mergeCell ref="C38:H38"/>
    <mergeCell ref="A39:B39"/>
    <mergeCell ref="C39:H39"/>
    <mergeCell ref="A40:B40"/>
    <mergeCell ref="C40:H40"/>
    <mergeCell ref="A48:I48"/>
    <mergeCell ref="A49:B49"/>
    <mergeCell ref="C49:H49"/>
    <mergeCell ref="A50:B50"/>
    <mergeCell ref="C50:H50"/>
    <mergeCell ref="A51:B51"/>
    <mergeCell ref="C51:H51"/>
    <mergeCell ref="A44:B46"/>
    <mergeCell ref="C44:H44"/>
    <mergeCell ref="C45:H45"/>
    <mergeCell ref="C46:H46"/>
    <mergeCell ref="A47:B47"/>
    <mergeCell ref="C47:H47"/>
    <mergeCell ref="A55:B55"/>
    <mergeCell ref="C55:H55"/>
    <mergeCell ref="A56:B56"/>
    <mergeCell ref="C56:H56"/>
    <mergeCell ref="A57:B57"/>
    <mergeCell ref="C57:H57"/>
    <mergeCell ref="A52:B52"/>
    <mergeCell ref="C52:H52"/>
    <mergeCell ref="A53:B53"/>
    <mergeCell ref="C53:H53"/>
    <mergeCell ref="A54:B54"/>
    <mergeCell ref="C54:H54"/>
    <mergeCell ref="A66:B66"/>
    <mergeCell ref="C66:H66"/>
    <mergeCell ref="A62:B62"/>
    <mergeCell ref="C62:H62"/>
    <mergeCell ref="A63:B65"/>
    <mergeCell ref="C63:H63"/>
    <mergeCell ref="C64:H64"/>
    <mergeCell ref="C65:H65"/>
    <mergeCell ref="A58:B58"/>
    <mergeCell ref="C58:H58"/>
    <mergeCell ref="A59:I59"/>
    <mergeCell ref="A60:B60"/>
    <mergeCell ref="C60:H60"/>
    <mergeCell ref="A61:B61"/>
    <mergeCell ref="C61:H61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2A16D3CC-49FD-402E-937C-7A076F677659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CCDB7D43-101F-4F86-9165-F7FD51F5ACFB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3296AED3-15A7-49E1-8BAB-41DC5B71087C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61C64CE3-8E53-4FA2-82CE-BD15DBE2C05D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1FA33612-3666-4641-93CB-9088B1A21844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2ECB4D99-705D-4419-BBB0-CF9CD0DD9BE4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ACDE33B6-0AA1-42FB-88EF-D144C16A1919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73889676-D7DE-42F8-B105-DE2A9BB98133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FC53F253-045B-4B1E-B238-7D817DE8CD1A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4D92E4E5-2C66-4A0E-A392-6CC97B4B0E74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09464536-44DB-4396-87C3-28D9F196996E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AC795ECD-7F0E-4113-9FBB-929B696EE5C4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E0CCED24-EEE2-45A6-A7AB-4D75DCEC3B11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3AEAF386-C4FB-45BF-B518-5C786762651B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A04F37B9-986F-4E01-BB3E-10A79E1822A4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68D7115C-CDB8-4140-BE82-73AC83C6DFE5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2">
    <tabColor rgb="FF00FF00"/>
  </sheetPr>
  <dimension ref="A1:M66"/>
  <sheetViews>
    <sheetView topLeftCell="A22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1033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 t="s">
        <v>997</v>
      </c>
      <c r="G6" s="122"/>
      <c r="H6" s="122"/>
      <c r="I6" s="122"/>
    </row>
    <row r="7" spans="1:10" x14ac:dyDescent="0.25">
      <c r="A7" s="63" t="s">
        <v>25</v>
      </c>
      <c r="B7" s="116" t="s">
        <v>1004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1037</v>
      </c>
      <c r="C9" s="117"/>
      <c r="D9" s="117"/>
      <c r="E9" s="118"/>
      <c r="F9" s="65" t="s">
        <v>146</v>
      </c>
      <c r="G9" s="67">
        <v>2</v>
      </c>
      <c r="H9" s="63" t="s">
        <v>29</v>
      </c>
      <c r="I9" s="68">
        <v>43012</v>
      </c>
    </row>
    <row r="10" spans="1:10" x14ac:dyDescent="0.25">
      <c r="A10" s="119" t="s">
        <v>30</v>
      </c>
      <c r="B10" s="119"/>
      <c r="C10" s="117" t="s">
        <v>1041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683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1039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87" t="s">
        <v>1009</v>
      </c>
      <c r="D13" s="88"/>
      <c r="E13" s="88"/>
      <c r="F13" s="88"/>
      <c r="G13" s="88"/>
      <c r="H13" s="88"/>
      <c r="I13" s="89"/>
    </row>
    <row r="14" spans="1:10" x14ac:dyDescent="0.25">
      <c r="A14" s="114"/>
      <c r="B14" s="115"/>
      <c r="C14" s="87" t="s">
        <v>1000</v>
      </c>
      <c r="D14" s="88"/>
      <c r="E14" s="88"/>
      <c r="F14" s="88"/>
      <c r="G14" s="88"/>
      <c r="H14" s="88"/>
      <c r="I14" s="89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63</v>
      </c>
      <c r="D17" s="96"/>
      <c r="E17" s="96"/>
      <c r="F17" s="96"/>
      <c r="G17" s="96"/>
      <c r="H17" s="111"/>
      <c r="I17" s="70">
        <f>VLOOKUP(C17,Basisdata!$E$4:$F$8,2,FALSE)</f>
        <v>10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72</v>
      </c>
      <c r="D18" s="96"/>
      <c r="E18" s="96"/>
      <c r="F18" s="96"/>
      <c r="G18" s="96"/>
      <c r="H18" s="111"/>
      <c r="I18" s="70">
        <f>VLOOKUP(C18,Basisdata!A13:B20,2,FALSE)</f>
        <v>0.5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03" t="s">
        <v>1032</v>
      </c>
      <c r="D20" s="103"/>
      <c r="E20" s="103"/>
      <c r="F20" s="103"/>
      <c r="G20" s="103"/>
      <c r="H20" s="104"/>
      <c r="I20" s="69">
        <v>1</v>
      </c>
    </row>
    <row r="21" spans="1:13" ht="15.75" x14ac:dyDescent="0.25">
      <c r="A21" s="98"/>
      <c r="B21" s="99"/>
      <c r="C21" s="103"/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zeer hoog brandrisico, bijkomende consultatie brandexpert is aangewezen</v>
      </c>
      <c r="D23" s="93"/>
      <c r="E23" s="93"/>
      <c r="F23" s="93"/>
      <c r="G23" s="93"/>
      <c r="H23" s="110"/>
      <c r="I23" s="73">
        <f>+I16*I17*I18*I19*(I20*I21*I22)</f>
        <v>500</v>
      </c>
      <c r="J23" s="63">
        <f>+IF(I23&gt;400,10000,+IF(I23&gt;100,400,+IF(I23&gt;25,100,25)))</f>
        <v>10000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371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71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141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67</v>
      </c>
      <c r="D29" s="96"/>
      <c r="E29" s="96"/>
      <c r="F29" s="96"/>
      <c r="G29" s="96"/>
      <c r="H29" s="96"/>
      <c r="I29" s="75">
        <f>VLOOKUP(C29,Basisdata!$I$4:$J$21,2,FALSE)</f>
        <v>5</v>
      </c>
    </row>
    <row r="30" spans="1:13" ht="15.75" x14ac:dyDescent="0.25">
      <c r="A30" s="105" t="s">
        <v>120</v>
      </c>
      <c r="B30" s="105"/>
      <c r="C30" s="95" t="s">
        <v>60</v>
      </c>
      <c r="D30" s="96"/>
      <c r="E30" s="96"/>
      <c r="F30" s="96"/>
      <c r="G30" s="96"/>
      <c r="H30" s="96"/>
      <c r="I30" s="75">
        <f>VLOOKUP(C30,Basisdata!$I$4:$J$21,2,FALSE)</f>
        <v>10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1.25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95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1.2500000000000124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0.62500000000000622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1.2500000000000001E-2</v>
      </c>
      <c r="J66" s="63">
        <f>+IF(I66&gt;400,10000,+IF(I66&gt;100,400,+IF(I66&gt;25,100,25)))</f>
        <v>25</v>
      </c>
    </row>
  </sheetData>
  <sheetProtection password="CF11" sheet="1" objects="1" scenarios="1"/>
  <mergeCells count="116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CD61FE2D-41FE-4250-8BDA-D74B975A91D3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B9AAB65F-4F1A-48A6-8786-4B1D28D613AC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EA3879D6-4939-4A68-91FC-6E478870C23C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F6252E05-22D2-476A-BF19-1BF69458675F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A66516FC-BEC3-472E-A94B-51D69249D4C4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28CCA6C6-38CF-4CBA-8575-054E0470D17C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BA7F2160-2637-4D70-A67C-DC51462852DE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426225B4-4DFF-4846-BDB9-A493BA040DF4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59EFD7AF-915F-4C51-BEAD-DFFE668FAE1D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08E7DEEC-AAC9-4D37-90F0-8BA3A58A930E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73B74AF2-8216-47E0-8F3B-7A961D3E7ECA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6D49A7AF-C8F2-497E-83EE-CE276E03F660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4E8E008C-7C75-4429-A966-0D1DC41DE55A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3A81883A-139F-4587-8C95-80E694184669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F5175E3F-DDAE-44DF-8ACD-D7DD9C921C4C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17F89984-5C4C-43A5-BAAB-D1A34A10119D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6">
    <tabColor rgb="FF00FF00"/>
  </sheetPr>
  <dimension ref="A1:M66"/>
  <sheetViews>
    <sheetView topLeftCell="A13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1033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 t="s">
        <v>997</v>
      </c>
      <c r="G6" s="122"/>
      <c r="H6" s="122"/>
      <c r="I6" s="122"/>
    </row>
    <row r="7" spans="1:10" x14ac:dyDescent="0.25">
      <c r="A7" s="63" t="s">
        <v>25</v>
      </c>
      <c r="B7" s="116" t="s">
        <v>1004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1051</v>
      </c>
      <c r="C9" s="117"/>
      <c r="D9" s="117"/>
      <c r="E9" s="118"/>
      <c r="F9" s="65" t="s">
        <v>146</v>
      </c>
      <c r="G9" s="67">
        <v>2</v>
      </c>
      <c r="H9" s="63" t="s">
        <v>29</v>
      </c>
      <c r="I9" s="68">
        <v>43012</v>
      </c>
    </row>
    <row r="10" spans="1:10" x14ac:dyDescent="0.25">
      <c r="A10" s="119" t="s">
        <v>30</v>
      </c>
      <c r="B10" s="119"/>
      <c r="C10" s="117" t="s">
        <v>660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683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1039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87" t="s">
        <v>1009</v>
      </c>
      <c r="D13" s="88"/>
      <c r="E13" s="88"/>
      <c r="F13" s="88"/>
      <c r="G13" s="88"/>
      <c r="H13" s="88"/>
      <c r="I13" s="89"/>
    </row>
    <row r="14" spans="1:10" x14ac:dyDescent="0.25">
      <c r="A14" s="114"/>
      <c r="B14" s="115"/>
      <c r="C14" s="87" t="s">
        <v>1000</v>
      </c>
      <c r="D14" s="88"/>
      <c r="E14" s="88"/>
      <c r="F14" s="88"/>
      <c r="G14" s="88"/>
      <c r="H14" s="88"/>
      <c r="I14" s="89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0</v>
      </c>
      <c r="D16" s="96"/>
      <c r="E16" s="96"/>
      <c r="F16" s="96"/>
      <c r="G16" s="96"/>
      <c r="H16" s="111"/>
      <c r="I16" s="70">
        <f>VLOOKUP(C16,Basisdata!$A$4:$B$8,2,FALSE)</f>
        <v>25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1</v>
      </c>
      <c r="D17" s="96"/>
      <c r="E17" s="96"/>
      <c r="F17" s="96"/>
      <c r="G17" s="96"/>
      <c r="H17" s="111"/>
      <c r="I17" s="70">
        <f>VLOOKUP(C17,Basisdata!$E$4:$F$8,2,FALSE)</f>
        <v>1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72</v>
      </c>
      <c r="D18" s="96"/>
      <c r="E18" s="96"/>
      <c r="F18" s="96"/>
      <c r="G18" s="96"/>
      <c r="H18" s="111"/>
      <c r="I18" s="70">
        <f>VLOOKUP(C18,Basisdata!A13:B20,2,FALSE)</f>
        <v>0.5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03" t="s">
        <v>1032</v>
      </c>
      <c r="D20" s="103"/>
      <c r="E20" s="103"/>
      <c r="F20" s="103"/>
      <c r="G20" s="103"/>
      <c r="H20" s="104"/>
      <c r="I20" s="69">
        <v>1</v>
      </c>
    </row>
    <row r="21" spans="1:13" ht="15.75" x14ac:dyDescent="0.25">
      <c r="A21" s="98"/>
      <c r="B21" s="99"/>
      <c r="C21" s="103"/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normaal brandrisico, basisbeveiliging</v>
      </c>
      <c r="D23" s="93"/>
      <c r="E23" s="93"/>
      <c r="F23" s="93"/>
      <c r="G23" s="93"/>
      <c r="H23" s="110"/>
      <c r="I23" s="73">
        <f>+I16*I17*I18*I19*(I20*I21*I22)</f>
        <v>12.5</v>
      </c>
      <c r="J23" s="63">
        <f>+IF(I23&gt;400,10000,+IF(I23&gt;100,400,+IF(I23&gt;25,100,25)))</f>
        <v>25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371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customHeight="1" x14ac:dyDescent="0.25">
      <c r="A27" s="105" t="s">
        <v>7</v>
      </c>
      <c r="B27" s="105"/>
      <c r="C27" s="95" t="s">
        <v>60</v>
      </c>
      <c r="D27" s="96"/>
      <c r="E27" s="96"/>
      <c r="F27" s="96"/>
      <c r="G27" s="96"/>
      <c r="H27" s="134"/>
      <c r="I27" s="75">
        <f>VLOOKUP(C27,Basisdata!$I$4:$J$21,2,FALSE)</f>
        <v>10</v>
      </c>
    </row>
    <row r="28" spans="1:13" ht="15.75" x14ac:dyDescent="0.25">
      <c r="A28" s="105" t="s">
        <v>9</v>
      </c>
      <c r="B28" s="105"/>
      <c r="C28" s="95" t="s">
        <v>141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67</v>
      </c>
      <c r="D29" s="96"/>
      <c r="E29" s="96"/>
      <c r="F29" s="96"/>
      <c r="G29" s="96"/>
      <c r="H29" s="96"/>
      <c r="I29" s="75">
        <f>VLOOKUP(C29,Basisdata!$I$4:$J$21,2,FALSE)</f>
        <v>5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6.25E-2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95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6.2500000000000625E-2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3.1250000000000312E-2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6.2500000000000001E-4</v>
      </c>
      <c r="J66" s="63">
        <f>+IF(I66&gt;400,10000,+IF(I66&gt;100,400,+IF(I66&gt;25,100,25)))</f>
        <v>25</v>
      </c>
    </row>
  </sheetData>
  <sheetProtection password="CF11" sheet="1" objects="1" scenarios="1"/>
  <mergeCells count="116">
    <mergeCell ref="B6:E6"/>
    <mergeCell ref="F6:G6"/>
    <mergeCell ref="H6:I6"/>
    <mergeCell ref="B7:E7"/>
    <mergeCell ref="F7:G7"/>
    <mergeCell ref="H7:I7"/>
    <mergeCell ref="A1:I1"/>
    <mergeCell ref="A2:I2"/>
    <mergeCell ref="A3:I3"/>
    <mergeCell ref="B4:E4"/>
    <mergeCell ref="F4:I4"/>
    <mergeCell ref="C5:E5"/>
    <mergeCell ref="F5:G5"/>
    <mergeCell ref="H5:I5"/>
    <mergeCell ref="A11:B14"/>
    <mergeCell ref="C11:I11"/>
    <mergeCell ref="C12:I12"/>
    <mergeCell ref="A15:I15"/>
    <mergeCell ref="A16:B16"/>
    <mergeCell ref="C16:H16"/>
    <mergeCell ref="B8:E8"/>
    <mergeCell ref="F8:G8"/>
    <mergeCell ref="H8:I8"/>
    <mergeCell ref="B9:E9"/>
    <mergeCell ref="A10:B10"/>
    <mergeCell ref="C10:I10"/>
    <mergeCell ref="A20:B22"/>
    <mergeCell ref="C20:H20"/>
    <mergeCell ref="C21:H21"/>
    <mergeCell ref="C22:H22"/>
    <mergeCell ref="A23:B23"/>
    <mergeCell ref="C23:H23"/>
    <mergeCell ref="A17:B17"/>
    <mergeCell ref="C17:H17"/>
    <mergeCell ref="A18:B18"/>
    <mergeCell ref="C18:H18"/>
    <mergeCell ref="A19:B19"/>
    <mergeCell ref="C19:H19"/>
    <mergeCell ref="A28:B28"/>
    <mergeCell ref="C28:H28"/>
    <mergeCell ref="A29:B29"/>
    <mergeCell ref="C29:H29"/>
    <mergeCell ref="A30:B30"/>
    <mergeCell ref="C30:H30"/>
    <mergeCell ref="A24:I24"/>
    <mergeCell ref="A25:B25"/>
    <mergeCell ref="C25:H25"/>
    <mergeCell ref="A26:B26"/>
    <mergeCell ref="C26:H26"/>
    <mergeCell ref="A27:B27"/>
    <mergeCell ref="C27:H27"/>
    <mergeCell ref="A34:B34"/>
    <mergeCell ref="C34:H34"/>
    <mergeCell ref="A35:I35"/>
    <mergeCell ref="A36:B36"/>
    <mergeCell ref="C36:H36"/>
    <mergeCell ref="A37:B37"/>
    <mergeCell ref="C37:H37"/>
    <mergeCell ref="A31:B31"/>
    <mergeCell ref="C31:H31"/>
    <mergeCell ref="A32:B32"/>
    <mergeCell ref="C32:H32"/>
    <mergeCell ref="A33:B33"/>
    <mergeCell ref="C33:H33"/>
    <mergeCell ref="A41:B41"/>
    <mergeCell ref="C41:H41"/>
    <mergeCell ref="A42:B42"/>
    <mergeCell ref="C42:H42"/>
    <mergeCell ref="A43:B43"/>
    <mergeCell ref="C43:H43"/>
    <mergeCell ref="A38:B38"/>
    <mergeCell ref="C38:H38"/>
    <mergeCell ref="A39:B39"/>
    <mergeCell ref="C39:H39"/>
    <mergeCell ref="A40:B40"/>
    <mergeCell ref="C40:H40"/>
    <mergeCell ref="A48:I48"/>
    <mergeCell ref="A49:B49"/>
    <mergeCell ref="C49:H49"/>
    <mergeCell ref="A50:B50"/>
    <mergeCell ref="C50:H50"/>
    <mergeCell ref="A51:B51"/>
    <mergeCell ref="C51:H51"/>
    <mergeCell ref="A44:B46"/>
    <mergeCell ref="C44:H44"/>
    <mergeCell ref="C45:H45"/>
    <mergeCell ref="C46:H46"/>
    <mergeCell ref="A47:B47"/>
    <mergeCell ref="C47:H47"/>
    <mergeCell ref="A55:B55"/>
    <mergeCell ref="C55:H55"/>
    <mergeCell ref="A56:B56"/>
    <mergeCell ref="C56:H56"/>
    <mergeCell ref="A57:B57"/>
    <mergeCell ref="C57:H57"/>
    <mergeCell ref="A52:B52"/>
    <mergeCell ref="C52:H52"/>
    <mergeCell ref="A53:B53"/>
    <mergeCell ref="C53:H53"/>
    <mergeCell ref="A54:B54"/>
    <mergeCell ref="C54:H54"/>
    <mergeCell ref="A66:B66"/>
    <mergeCell ref="C66:H66"/>
    <mergeCell ref="A62:B62"/>
    <mergeCell ref="C62:H62"/>
    <mergeCell ref="A63:B65"/>
    <mergeCell ref="C63:H63"/>
    <mergeCell ref="C64:H64"/>
    <mergeCell ref="C65:H65"/>
    <mergeCell ref="A58:B58"/>
    <mergeCell ref="C58:H58"/>
    <mergeCell ref="A59:I59"/>
    <mergeCell ref="A60:B60"/>
    <mergeCell ref="C60:H60"/>
    <mergeCell ref="A61:B61"/>
    <mergeCell ref="C61:H61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83BE5082-628A-40D7-A5DD-59BB10D2C880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D1FD9C30-1C6A-455F-93CB-7D9CF20E1A65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A72CACF2-F787-46C6-853B-4D638C362132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57F03517-AF68-4F70-BF78-7CC9D5958191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79030EE0-EEEC-4B2E-892A-4BBA59C60AED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B00CE8AF-8EC9-43F1-AAD8-6F8F470DB594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F883C004-4A5C-4A8E-B2D5-37CDFDF020FA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4F5297D8-3838-4B1D-8590-402F89D8CED3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31D0501F-92DC-49AA-94AF-5F4D6E82E0B7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49A6A9AB-C1E9-4EA3-B1E4-49006472033F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5BCE1B28-5EF1-4279-91FF-D15FC3CDF934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F5684BFC-827E-4284-B2E1-9AA9AE8A93FD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79381D15-7F67-4CB0-A2A5-77DF40D76184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B6B47D51-D7BA-47B1-AD0E-7A6B8BC58628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29D768BE-9DD7-4B13-A6A0-03E6CF07079E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F97F032B-8075-4076-99E8-575704D57E83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8">
    <tabColor rgb="FF00FF00"/>
  </sheetPr>
  <dimension ref="A1:M66"/>
  <sheetViews>
    <sheetView topLeftCell="A7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/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 t="s">
        <v>997</v>
      </c>
      <c r="G6" s="122"/>
      <c r="H6" s="122"/>
      <c r="I6" s="122"/>
    </row>
    <row r="7" spans="1:10" x14ac:dyDescent="0.25">
      <c r="A7" s="63" t="s">
        <v>25</v>
      </c>
      <c r="B7" s="116" t="s">
        <v>632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>
        <v>0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1024</v>
      </c>
      <c r="C9" s="117"/>
      <c r="D9" s="117"/>
      <c r="E9" s="118"/>
      <c r="F9" s="65" t="s">
        <v>146</v>
      </c>
      <c r="G9" s="67">
        <v>20</v>
      </c>
      <c r="H9" s="63" t="s">
        <v>29</v>
      </c>
      <c r="I9" s="68">
        <v>43011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85" t="s">
        <v>1025</v>
      </c>
      <c r="D11" s="86"/>
      <c r="E11" s="86"/>
      <c r="F11" s="86"/>
      <c r="G11" s="86"/>
      <c r="H11" s="86"/>
      <c r="I11" s="84"/>
    </row>
    <row r="12" spans="1:10" x14ac:dyDescent="0.25">
      <c r="A12" s="114"/>
      <c r="B12" s="115"/>
      <c r="C12" s="116" t="s">
        <v>1000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/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0</v>
      </c>
      <c r="D16" s="96"/>
      <c r="E16" s="96"/>
      <c r="F16" s="96"/>
      <c r="G16" s="96"/>
      <c r="H16" s="111"/>
      <c r="I16" s="70">
        <f>VLOOKUP(C16,Basisdata!$A$4:$B$8,2,FALSE)</f>
        <v>25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1</v>
      </c>
      <c r="D17" s="96"/>
      <c r="E17" s="96"/>
      <c r="F17" s="96"/>
      <c r="G17" s="96"/>
      <c r="H17" s="111"/>
      <c r="I17" s="70">
        <f>VLOOKUP(C17,Basisdata!$E$4:$F$8,2,FALSE)</f>
        <v>1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2</v>
      </c>
      <c r="D18" s="96"/>
      <c r="E18" s="96"/>
      <c r="F18" s="96"/>
      <c r="G18" s="96"/>
      <c r="H18" s="111"/>
      <c r="I18" s="70">
        <f>VLOOKUP(C18,Basisdata!A13:B20,2,FALSE)</f>
        <v>1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03" t="s">
        <v>1032</v>
      </c>
      <c r="D20" s="103"/>
      <c r="E20" s="103"/>
      <c r="F20" s="103"/>
      <c r="G20" s="103"/>
      <c r="H20" s="104"/>
      <c r="I20" s="69">
        <v>1</v>
      </c>
    </row>
    <row r="21" spans="1:13" ht="15.75" x14ac:dyDescent="0.25">
      <c r="A21" s="98"/>
      <c r="B21" s="99"/>
      <c r="C21" s="103"/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normaal brandrisico, basisbeveiliging</v>
      </c>
      <c r="D23" s="93"/>
      <c r="E23" s="93"/>
      <c r="F23" s="93"/>
      <c r="G23" s="93"/>
      <c r="H23" s="110"/>
      <c r="I23" s="73">
        <f>+I16*I17*I18*I19*(I20*I21*I22)</f>
        <v>25</v>
      </c>
      <c r="J23" s="63">
        <f>+IF(I23&gt;400,10000,+IF(I23&gt;100,400,+IF(I23&gt;25,100,25)))</f>
        <v>25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475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495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141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67</v>
      </c>
      <c r="D29" s="96"/>
      <c r="E29" s="96"/>
      <c r="F29" s="96"/>
      <c r="G29" s="96"/>
      <c r="H29" s="96"/>
      <c r="I29" s="75">
        <f>VLOOKUP(C29,Basisdata!$I$4:$J$21,2,FALSE)</f>
        <v>5</v>
      </c>
    </row>
    <row r="30" spans="1:13" ht="15.75" x14ac:dyDescent="0.25">
      <c r="A30" s="105" t="s">
        <v>120</v>
      </c>
      <c r="B30" s="105"/>
      <c r="C30" s="95" t="s">
        <v>60</v>
      </c>
      <c r="D30" s="96"/>
      <c r="E30" s="96"/>
      <c r="F30" s="96"/>
      <c r="G30" s="96"/>
      <c r="H30" s="96"/>
      <c r="I30" s="75">
        <f>VLOOKUP(C30,Basisdata!$I$4:$J$21,2,FALSE)</f>
        <v>10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6.25E-2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100</v>
      </c>
      <c r="D36" s="96"/>
      <c r="E36" s="96"/>
      <c r="F36" s="96"/>
      <c r="G36" s="96"/>
      <c r="H36" s="96"/>
      <c r="I36" s="77">
        <f>VLOOKUP(C36,Basisdata!$I$41:$J$46,2,FALSE)</f>
        <v>0.5</v>
      </c>
    </row>
    <row r="37" spans="1:10" ht="39.75" customHeight="1" x14ac:dyDescent="0.25">
      <c r="A37" s="94" t="s">
        <v>130</v>
      </c>
      <c r="B37" s="94"/>
      <c r="C37" s="95" t="s">
        <v>89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88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500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503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3.125E-2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2.0833333333333332E-2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3.1250000000000002E-3</v>
      </c>
      <c r="J66" s="63">
        <f>+IF(I66&gt;400,10000,+IF(I66&gt;100,400,+IF(I66&gt;25,100,25)))</f>
        <v>25</v>
      </c>
    </row>
  </sheetData>
  <sheetProtection password="CF11" sheet="1" objects="1" scenarios="1"/>
  <mergeCells count="117">
    <mergeCell ref="A66:B66"/>
    <mergeCell ref="C66:H66"/>
    <mergeCell ref="A62:B62"/>
    <mergeCell ref="C62:H62"/>
    <mergeCell ref="A63:B65"/>
    <mergeCell ref="C63:H63"/>
    <mergeCell ref="C64:H64"/>
    <mergeCell ref="C65:H65"/>
    <mergeCell ref="A58:B58"/>
    <mergeCell ref="C58:H58"/>
    <mergeCell ref="A59:I59"/>
    <mergeCell ref="A60:B60"/>
    <mergeCell ref="C60:H60"/>
    <mergeCell ref="A61:B61"/>
    <mergeCell ref="C61:H61"/>
    <mergeCell ref="A55:B55"/>
    <mergeCell ref="C55:H55"/>
    <mergeCell ref="A56:B56"/>
    <mergeCell ref="C56:H56"/>
    <mergeCell ref="A57:B57"/>
    <mergeCell ref="C57:H57"/>
    <mergeCell ref="A52:B52"/>
    <mergeCell ref="C52:H52"/>
    <mergeCell ref="A53:B53"/>
    <mergeCell ref="C53:H53"/>
    <mergeCell ref="A54:B54"/>
    <mergeCell ref="C54:H54"/>
    <mergeCell ref="A48:I48"/>
    <mergeCell ref="A49:B49"/>
    <mergeCell ref="C49:H49"/>
    <mergeCell ref="A50:B50"/>
    <mergeCell ref="C50:H50"/>
    <mergeCell ref="A51:B51"/>
    <mergeCell ref="C51:H51"/>
    <mergeCell ref="A44:B46"/>
    <mergeCell ref="C44:H44"/>
    <mergeCell ref="C45:H45"/>
    <mergeCell ref="C46:H46"/>
    <mergeCell ref="A47:B47"/>
    <mergeCell ref="C47:H47"/>
    <mergeCell ref="A41:B41"/>
    <mergeCell ref="C41:H41"/>
    <mergeCell ref="A42:B42"/>
    <mergeCell ref="C42:H42"/>
    <mergeCell ref="A43:B43"/>
    <mergeCell ref="C43:H43"/>
    <mergeCell ref="A38:B38"/>
    <mergeCell ref="C38:H38"/>
    <mergeCell ref="A39:B39"/>
    <mergeCell ref="C39:H39"/>
    <mergeCell ref="A40:B40"/>
    <mergeCell ref="C40:H40"/>
    <mergeCell ref="A34:B34"/>
    <mergeCell ref="C34:H34"/>
    <mergeCell ref="A35:I35"/>
    <mergeCell ref="A36:B36"/>
    <mergeCell ref="C36:H36"/>
    <mergeCell ref="A37:B37"/>
    <mergeCell ref="C37:H37"/>
    <mergeCell ref="A31:B31"/>
    <mergeCell ref="C31:H31"/>
    <mergeCell ref="A32:B32"/>
    <mergeCell ref="C32:H32"/>
    <mergeCell ref="A33:B33"/>
    <mergeCell ref="C33:H33"/>
    <mergeCell ref="A28:B28"/>
    <mergeCell ref="C28:H28"/>
    <mergeCell ref="A29:B29"/>
    <mergeCell ref="C29:H29"/>
    <mergeCell ref="A30:B30"/>
    <mergeCell ref="C30:H30"/>
    <mergeCell ref="A24:I24"/>
    <mergeCell ref="A25:B25"/>
    <mergeCell ref="C25:H25"/>
    <mergeCell ref="A26:B26"/>
    <mergeCell ref="C26:H26"/>
    <mergeCell ref="A27:B27"/>
    <mergeCell ref="C27:H27"/>
    <mergeCell ref="A20:B22"/>
    <mergeCell ref="C20:H20"/>
    <mergeCell ref="C21:H21"/>
    <mergeCell ref="C22:H22"/>
    <mergeCell ref="A23:B23"/>
    <mergeCell ref="C23:H23"/>
    <mergeCell ref="A17:B17"/>
    <mergeCell ref="C17:H17"/>
    <mergeCell ref="A18:B18"/>
    <mergeCell ref="C18:H18"/>
    <mergeCell ref="A19:B19"/>
    <mergeCell ref="C19:H19"/>
    <mergeCell ref="A11:B14"/>
    <mergeCell ref="C12:I12"/>
    <mergeCell ref="C13:I13"/>
    <mergeCell ref="C14:I14"/>
    <mergeCell ref="A15:I15"/>
    <mergeCell ref="A16:B16"/>
    <mergeCell ref="C16:H16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:I1"/>
    <mergeCell ref="A2:I2"/>
    <mergeCell ref="A3:I3"/>
    <mergeCell ref="B4:E4"/>
    <mergeCell ref="F4:I4"/>
    <mergeCell ref="C5:E5"/>
    <mergeCell ref="F5:G5"/>
    <mergeCell ref="H5:I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D455DC51-9AA3-4EA1-873D-3F675FE99167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370AAA8E-7796-4FF6-B058-44618B03FD2D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B48D4885-26B8-45D6-8171-EB64E851FE1F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E5498F25-E196-4635-86AD-D003E3A9537F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D90374B8-8A27-4685-BB26-677682AAC67D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F2E8AA43-46D2-42D8-8DA1-80BA60D1F8E2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FD584181-E0BE-4EC4-B0D6-952C3EDF6761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6F7A695D-2DB9-4A9C-B98D-33A05912B7F3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A69F1CCB-02CF-465E-B426-BC9155036C16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C6672DC4-7C3C-496E-B6FA-280D2F3F66A9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31E0DCB6-F476-40E1-B8FE-E5AC3AB77A84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3C26D1D4-FE6D-4F34-A846-3E6F3FD415F1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BE6FBA00-64FF-494F-AE44-EA0EA9548DA5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2246AF81-AA47-4676-ACF7-397C6E1DF67B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CD91A3B1-6EE0-4EFC-A299-CBE2A263BF9C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80576BD3-2212-4E75-9C4C-260BB3785B44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>
    <tabColor rgb="FF00FF00"/>
  </sheetPr>
  <dimension ref="A1:M66"/>
  <sheetViews>
    <sheetView topLeftCell="A10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/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 t="s">
        <v>997</v>
      </c>
      <c r="G6" s="122"/>
      <c r="H6" s="122"/>
      <c r="I6" s="122"/>
    </row>
    <row r="7" spans="1:10" x14ac:dyDescent="0.25">
      <c r="A7" s="63" t="s">
        <v>25</v>
      </c>
      <c r="B7" s="116" t="s">
        <v>632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>
        <v>1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1026</v>
      </c>
      <c r="C9" s="117"/>
      <c r="D9" s="117"/>
      <c r="E9" s="118"/>
      <c r="F9" s="65" t="s">
        <v>146</v>
      </c>
      <c r="G9" s="67" t="s">
        <v>652</v>
      </c>
      <c r="H9" s="63" t="s">
        <v>29</v>
      </c>
      <c r="I9" s="68">
        <v>43011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85" t="s">
        <v>1025</v>
      </c>
      <c r="D11" s="86"/>
      <c r="E11" s="86"/>
      <c r="F11" s="86"/>
      <c r="G11" s="86"/>
      <c r="H11" s="86"/>
      <c r="I11" s="84"/>
    </row>
    <row r="12" spans="1:10" x14ac:dyDescent="0.25">
      <c r="A12" s="114"/>
      <c r="B12" s="115"/>
      <c r="C12" s="116" t="s">
        <v>1000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/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0</v>
      </c>
      <c r="D16" s="96"/>
      <c r="E16" s="96"/>
      <c r="F16" s="96"/>
      <c r="G16" s="96"/>
      <c r="H16" s="111"/>
      <c r="I16" s="70">
        <f>VLOOKUP(C16,Basisdata!$A$4:$B$8,2,FALSE)</f>
        <v>25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1</v>
      </c>
      <c r="D17" s="96"/>
      <c r="E17" s="96"/>
      <c r="F17" s="96"/>
      <c r="G17" s="96"/>
      <c r="H17" s="111"/>
      <c r="I17" s="70">
        <f>VLOOKUP(C17,Basisdata!$E$4:$F$8,2,FALSE)</f>
        <v>1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2</v>
      </c>
      <c r="D18" s="96"/>
      <c r="E18" s="96"/>
      <c r="F18" s="96"/>
      <c r="G18" s="96"/>
      <c r="H18" s="111"/>
      <c r="I18" s="70">
        <f>VLOOKUP(C18,Basisdata!A13:B20,2,FALSE)</f>
        <v>1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03" t="s">
        <v>1032</v>
      </c>
      <c r="D20" s="103"/>
      <c r="E20" s="103"/>
      <c r="F20" s="103"/>
      <c r="G20" s="103"/>
      <c r="H20" s="104"/>
      <c r="I20" s="69">
        <v>1</v>
      </c>
    </row>
    <row r="21" spans="1:13" ht="15.75" x14ac:dyDescent="0.25">
      <c r="A21" s="98"/>
      <c r="B21" s="99"/>
      <c r="C21" s="103"/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normaal brandrisico, basisbeveiliging</v>
      </c>
      <c r="D23" s="93"/>
      <c r="E23" s="93"/>
      <c r="F23" s="93"/>
      <c r="G23" s="93"/>
      <c r="H23" s="110"/>
      <c r="I23" s="73">
        <f>+I16*I17*I18*I19*(I20*I21*I22)</f>
        <v>25</v>
      </c>
      <c r="J23" s="63">
        <f>+IF(I23&gt;400,10000,+IF(I23&gt;100,400,+IF(I23&gt;25,100,25)))</f>
        <v>25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475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495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141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67</v>
      </c>
      <c r="D29" s="96"/>
      <c r="E29" s="96"/>
      <c r="F29" s="96"/>
      <c r="G29" s="96"/>
      <c r="H29" s="96"/>
      <c r="I29" s="75">
        <f>VLOOKUP(C29,Basisdata!$I$4:$J$21,2,FALSE)</f>
        <v>5</v>
      </c>
    </row>
    <row r="30" spans="1:13" ht="15.75" x14ac:dyDescent="0.25">
      <c r="A30" s="105" t="s">
        <v>120</v>
      </c>
      <c r="B30" s="105"/>
      <c r="C30" s="95" t="s">
        <v>60</v>
      </c>
      <c r="D30" s="96"/>
      <c r="E30" s="96"/>
      <c r="F30" s="96"/>
      <c r="G30" s="96"/>
      <c r="H30" s="96"/>
      <c r="I30" s="75">
        <f>VLOOKUP(C30,Basisdata!$I$4:$J$21,2,FALSE)</f>
        <v>10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6.25E-2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89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88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500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503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6.2500000000000625E-2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4.1666666666667081E-2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3.1250000000000002E-3</v>
      </c>
      <c r="J66" s="63">
        <f>+IF(I66&gt;400,10000,+IF(I66&gt;100,400,+IF(I66&gt;25,100,25)))</f>
        <v>25</v>
      </c>
    </row>
  </sheetData>
  <sheetProtection password="CF11" sheet="1" objects="1" scenarios="1"/>
  <mergeCells count="117"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16:B16"/>
    <mergeCell ref="C16:H16"/>
    <mergeCell ref="A17:B17"/>
    <mergeCell ref="C17:H17"/>
    <mergeCell ref="A18:B18"/>
    <mergeCell ref="C18:H18"/>
    <mergeCell ref="A11:B14"/>
    <mergeCell ref="C12:I12"/>
    <mergeCell ref="C13:I13"/>
    <mergeCell ref="C14:I14"/>
    <mergeCell ref="A15:I15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A2362B50-4AA2-4CAE-9F1C-2612AEF5818A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B3B0150E-15DD-4496-B5DA-405E3D16B27E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9C42CF1F-822D-4FEB-9F16-0A6C39E9DF04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25FAD492-B1B2-4BB4-B267-7ADE512C7740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95D88D0C-0FAE-41CF-BFD2-4367906941E9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0F096B3B-92EE-42BE-AC98-7FE9FF3DBAB7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45B824F6-F103-4A67-B725-63705B7BE1F9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04700740-B7B2-49AB-BD5B-57D60BDDCFB9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A423524A-D3E1-4C67-967C-439FCB759519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9CD3F5EF-0AF4-4768-9707-9C998DC276A5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E6E7E48A-DEC0-4537-A8F1-13EC420A69F7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8B50E437-167C-4CBD-80AE-F57BEE15EC19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B4B30511-0BC2-480D-930E-82422445D2BF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2AD3A928-4305-42AB-910F-B3F8445CC88A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E39C1A26-CADE-4138-9EFC-D07BF2C9FC4D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159C7D8F-9E77-44DD-BCD0-8464F39705F7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9">
    <tabColor rgb="FF00FF00"/>
  </sheetPr>
  <dimension ref="A1:M66"/>
  <sheetViews>
    <sheetView topLeftCell="A10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/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 t="s">
        <v>997</v>
      </c>
      <c r="G6" s="122"/>
      <c r="H6" s="122"/>
      <c r="I6" s="122"/>
    </row>
    <row r="7" spans="1:10" x14ac:dyDescent="0.25">
      <c r="A7" s="63" t="s">
        <v>25</v>
      </c>
      <c r="B7" s="116" t="s">
        <v>1027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1028</v>
      </c>
      <c r="C9" s="117"/>
      <c r="D9" s="117"/>
      <c r="E9" s="118"/>
      <c r="F9" s="65" t="s">
        <v>146</v>
      </c>
      <c r="G9" s="67">
        <v>4</v>
      </c>
      <c r="H9" s="63" t="s">
        <v>29</v>
      </c>
      <c r="I9" s="68">
        <v>43011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1029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1009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1000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72</v>
      </c>
      <c r="D18" s="96"/>
      <c r="E18" s="96"/>
      <c r="F18" s="96"/>
      <c r="G18" s="96"/>
      <c r="H18" s="111"/>
      <c r="I18" s="70">
        <f>VLOOKUP(C18,Basisdata!A13:B20,2,FALSE)</f>
        <v>0.5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03" t="s">
        <v>1032</v>
      </c>
      <c r="D20" s="103"/>
      <c r="E20" s="103"/>
      <c r="F20" s="103"/>
      <c r="G20" s="103"/>
      <c r="H20" s="104"/>
      <c r="I20" s="69">
        <v>1</v>
      </c>
    </row>
    <row r="21" spans="1:13" ht="15.75" x14ac:dyDescent="0.25">
      <c r="A21" s="98"/>
      <c r="B21" s="99"/>
      <c r="C21" s="103"/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200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67</v>
      </c>
      <c r="D26" s="96"/>
      <c r="E26" s="96"/>
      <c r="F26" s="96"/>
      <c r="G26" s="96"/>
      <c r="H26" s="96"/>
      <c r="I26" s="75">
        <f>VLOOKUP(C26,Basisdata!$I$4:$J$21,2,FALSE)</f>
        <v>5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371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60</v>
      </c>
      <c r="D29" s="96"/>
      <c r="E29" s="96"/>
      <c r="F29" s="96"/>
      <c r="G29" s="96"/>
      <c r="H29" s="96"/>
      <c r="I29" s="75">
        <f>VLOOKUP(C29,Basisdata!$I$4:$J$21,2,FALSE)</f>
        <v>10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95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1.00000000000001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0.500000000000005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0.01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FCBDCE67-7632-47A6-B629-3761CE92769C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1D5628E8-DF34-4788-BE0C-894C37B60678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E3749512-EBF4-4A03-857C-61EB9A932E9D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7B4F7BF4-B82B-440A-B4AF-203407B89742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920D65BA-6B8C-419F-84DC-7CBFFB4E9474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93A606B1-B9DD-49AE-A671-B17D2C01318B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311B35E1-75EF-487B-9CBB-9397E942521C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4B934DCC-9C48-46BB-8CF8-C36042418E9D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1A70ED14-1A0F-4211-977A-0A1AC3778C12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61E5D924-5792-4368-9ADC-AA03B47C2621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498DE6AB-7AF2-403C-AD38-CD5900006B1F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1118BAAD-7E47-497A-9AE7-2CB639C476FB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E844DDDF-4741-42A1-8902-E65C91AAA8EE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2FCB79B7-469F-401F-971E-3E21389FFDE7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40E2DD39-A350-496B-97D9-533BD1C889CE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0324357A-6CB7-4259-AC75-C92EC78E98AB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5"/>
  <dimension ref="A2:L95"/>
  <sheetViews>
    <sheetView workbookViewId="0">
      <selection activeCell="C37" sqref="C37:H37"/>
    </sheetView>
  </sheetViews>
  <sheetFormatPr defaultColWidth="9.140625" defaultRowHeight="15" x14ac:dyDescent="0.25"/>
  <cols>
    <col min="1" max="1" width="43.42578125" style="2" bestFit="1" customWidth="1"/>
    <col min="2" max="2" width="7.5703125" style="2" bestFit="1" customWidth="1"/>
    <col min="3" max="3" width="10.5703125" style="2" bestFit="1" customWidth="1"/>
    <col min="4" max="4" width="9.140625" style="2"/>
    <col min="5" max="5" width="46.28515625" style="2" bestFit="1" customWidth="1"/>
    <col min="6" max="6" width="7.5703125" style="2" bestFit="1" customWidth="1"/>
    <col min="7" max="7" width="12.140625" style="2" bestFit="1" customWidth="1"/>
    <col min="8" max="8" width="9.140625" style="2"/>
    <col min="9" max="9" width="41.42578125" style="32" customWidth="1"/>
    <col min="10" max="10" width="5.28515625" style="2" customWidth="1"/>
    <col min="11" max="16384" width="9.140625" style="2"/>
  </cols>
  <sheetData>
    <row r="2" spans="1:10" x14ac:dyDescent="0.25">
      <c r="A2" s="138" t="s">
        <v>33</v>
      </c>
      <c r="B2" s="138"/>
      <c r="C2" s="138"/>
      <c r="E2" s="138" t="s">
        <v>34</v>
      </c>
      <c r="F2" s="138"/>
      <c r="G2" s="138"/>
      <c r="I2" s="138" t="s">
        <v>126</v>
      </c>
      <c r="J2" s="138"/>
    </row>
    <row r="3" spans="1:10" x14ac:dyDescent="0.25">
      <c r="A3" s="3" t="s">
        <v>38</v>
      </c>
      <c r="B3" s="3" t="s">
        <v>39</v>
      </c>
      <c r="C3" s="3" t="s">
        <v>40</v>
      </c>
      <c r="E3" s="4" t="s">
        <v>41</v>
      </c>
      <c r="F3" s="3" t="s">
        <v>39</v>
      </c>
      <c r="G3" s="3" t="s">
        <v>40</v>
      </c>
      <c r="I3" s="31" t="s">
        <v>42</v>
      </c>
      <c r="J3" s="3" t="s">
        <v>43</v>
      </c>
    </row>
    <row r="4" spans="1:10" x14ac:dyDescent="0.25">
      <c r="A4" s="5" t="s">
        <v>44</v>
      </c>
      <c r="B4" s="6">
        <v>5</v>
      </c>
      <c r="C4" s="6" t="s">
        <v>45</v>
      </c>
      <c r="E4" s="5" t="s">
        <v>46</v>
      </c>
      <c r="F4" s="6">
        <v>0.1</v>
      </c>
      <c r="G4" s="6" t="s">
        <v>47</v>
      </c>
      <c r="I4" s="13" t="s">
        <v>48</v>
      </c>
      <c r="J4" s="6">
        <v>40</v>
      </c>
    </row>
    <row r="5" spans="1:10" ht="45" x14ac:dyDescent="0.25">
      <c r="A5" s="5" t="s">
        <v>49</v>
      </c>
      <c r="B5" s="6">
        <v>15</v>
      </c>
      <c r="C5" s="6" t="s">
        <v>50</v>
      </c>
      <c r="E5" s="5" t="s">
        <v>51</v>
      </c>
      <c r="F5" s="6">
        <v>0.5</v>
      </c>
      <c r="G5" s="6" t="s">
        <v>52</v>
      </c>
      <c r="I5" s="13" t="s">
        <v>53</v>
      </c>
      <c r="J5" s="6">
        <v>10</v>
      </c>
    </row>
    <row r="6" spans="1:10" ht="45" x14ac:dyDescent="0.25">
      <c r="A6" s="5" t="s">
        <v>0</v>
      </c>
      <c r="B6" s="6">
        <v>25</v>
      </c>
      <c r="C6" s="8" t="s">
        <v>54</v>
      </c>
      <c r="E6" s="5" t="s">
        <v>1</v>
      </c>
      <c r="F6" s="6">
        <v>1</v>
      </c>
      <c r="G6" s="6" t="s">
        <v>54</v>
      </c>
      <c r="I6" s="13" t="s">
        <v>55</v>
      </c>
      <c r="J6" s="6">
        <v>10</v>
      </c>
    </row>
    <row r="7" spans="1:10" ht="45" x14ac:dyDescent="0.25">
      <c r="A7" s="5" t="s">
        <v>56</v>
      </c>
      <c r="B7" s="6">
        <v>50</v>
      </c>
      <c r="C7" s="8" t="s">
        <v>57</v>
      </c>
      <c r="E7" s="5" t="s">
        <v>58</v>
      </c>
      <c r="F7" s="6">
        <v>4</v>
      </c>
      <c r="G7" s="6" t="s">
        <v>59</v>
      </c>
      <c r="I7" s="13" t="s">
        <v>60</v>
      </c>
      <c r="J7" s="6">
        <v>10</v>
      </c>
    </row>
    <row r="8" spans="1:10" ht="60" x14ac:dyDescent="0.25">
      <c r="A8" s="5" t="s">
        <v>61</v>
      </c>
      <c r="B8" s="6">
        <v>100</v>
      </c>
      <c r="C8" s="6" t="s">
        <v>62</v>
      </c>
      <c r="E8" s="5" t="s">
        <v>63</v>
      </c>
      <c r="F8" s="6">
        <v>10</v>
      </c>
      <c r="G8" s="6" t="s">
        <v>64</v>
      </c>
      <c r="I8" s="13" t="s">
        <v>65</v>
      </c>
      <c r="J8" s="6">
        <v>10</v>
      </c>
    </row>
    <row r="9" spans="1:10" x14ac:dyDescent="0.25">
      <c r="I9" s="13" t="s">
        <v>66</v>
      </c>
      <c r="J9" s="6">
        <v>5</v>
      </c>
    </row>
    <row r="10" spans="1:10" x14ac:dyDescent="0.25">
      <c r="I10" s="13" t="s">
        <v>67</v>
      </c>
      <c r="J10" s="6">
        <v>5</v>
      </c>
    </row>
    <row r="11" spans="1:10" x14ac:dyDescent="0.25">
      <c r="A11" s="138" t="s">
        <v>35</v>
      </c>
      <c r="B11" s="138"/>
      <c r="C11" s="138"/>
      <c r="E11" s="138" t="s">
        <v>36</v>
      </c>
      <c r="F11" s="138"/>
      <c r="G11" s="138"/>
      <c r="I11" s="13" t="s">
        <v>68</v>
      </c>
      <c r="J11" s="6">
        <v>2</v>
      </c>
    </row>
    <row r="12" spans="1:10" x14ac:dyDescent="0.25">
      <c r="A12" s="4" t="s">
        <v>41</v>
      </c>
      <c r="B12" s="3" t="s">
        <v>39</v>
      </c>
      <c r="C12" s="3" t="s">
        <v>40</v>
      </c>
      <c r="E12" s="3" t="s">
        <v>41</v>
      </c>
      <c r="F12" s="3" t="s">
        <v>39</v>
      </c>
      <c r="G12" s="3" t="s">
        <v>40</v>
      </c>
      <c r="I12" s="13" t="s">
        <v>141</v>
      </c>
      <c r="J12" s="6">
        <v>2</v>
      </c>
    </row>
    <row r="13" spans="1:10" x14ac:dyDescent="0.25">
      <c r="A13" s="5" t="s">
        <v>69</v>
      </c>
      <c r="B13" s="6">
        <v>0.1</v>
      </c>
      <c r="C13" s="6" t="s">
        <v>45</v>
      </c>
      <c r="E13" s="5" t="s">
        <v>70</v>
      </c>
      <c r="F13" s="6">
        <v>0.1</v>
      </c>
      <c r="G13" s="6" t="s">
        <v>45</v>
      </c>
      <c r="I13" s="13" t="s">
        <v>71</v>
      </c>
      <c r="J13" s="6">
        <v>2</v>
      </c>
    </row>
    <row r="14" spans="1:10" x14ac:dyDescent="0.25">
      <c r="A14" s="5" t="s">
        <v>72</v>
      </c>
      <c r="B14" s="6">
        <v>0.5</v>
      </c>
      <c r="C14" s="6" t="s">
        <v>73</v>
      </c>
      <c r="E14" s="5" t="s">
        <v>74</v>
      </c>
      <c r="F14" s="6">
        <v>0.5</v>
      </c>
      <c r="G14" s="6" t="s">
        <v>73</v>
      </c>
      <c r="I14" s="13" t="s">
        <v>124</v>
      </c>
      <c r="J14" s="6">
        <v>2</v>
      </c>
    </row>
    <row r="15" spans="1:10" ht="30" x14ac:dyDescent="0.25">
      <c r="A15" s="5" t="s">
        <v>2</v>
      </c>
      <c r="B15" s="6">
        <v>1</v>
      </c>
      <c r="C15" s="6" t="s">
        <v>54</v>
      </c>
      <c r="E15" s="5" t="s">
        <v>490</v>
      </c>
      <c r="F15" s="6">
        <v>1</v>
      </c>
      <c r="G15" s="6" t="s">
        <v>75</v>
      </c>
      <c r="I15" s="13" t="s">
        <v>370</v>
      </c>
      <c r="J15" s="6">
        <v>2</v>
      </c>
    </row>
    <row r="16" spans="1:10" ht="30" x14ac:dyDescent="0.25">
      <c r="A16" s="57" t="s">
        <v>522</v>
      </c>
      <c r="B16" s="49">
        <v>1.5</v>
      </c>
      <c r="C16" s="50" t="s">
        <v>521</v>
      </c>
      <c r="E16" s="5" t="s">
        <v>78</v>
      </c>
      <c r="F16" s="6">
        <v>4</v>
      </c>
      <c r="G16" s="6" t="s">
        <v>77</v>
      </c>
      <c r="I16" s="13" t="s">
        <v>371</v>
      </c>
      <c r="J16" s="6">
        <v>2</v>
      </c>
    </row>
    <row r="17" spans="1:10" ht="30" x14ac:dyDescent="0.25">
      <c r="A17" s="7" t="s">
        <v>523</v>
      </c>
      <c r="B17" s="56">
        <v>2</v>
      </c>
      <c r="C17" s="55" t="s">
        <v>473</v>
      </c>
      <c r="E17" s="5" t="s">
        <v>81</v>
      </c>
      <c r="F17" s="6">
        <v>10</v>
      </c>
      <c r="G17" s="6" t="s">
        <v>82</v>
      </c>
      <c r="I17" s="13" t="s">
        <v>372</v>
      </c>
      <c r="J17" s="6">
        <v>2</v>
      </c>
    </row>
    <row r="18" spans="1:10" ht="30" x14ac:dyDescent="0.25">
      <c r="A18" s="13" t="s">
        <v>474</v>
      </c>
      <c r="B18" s="45">
        <v>2.5</v>
      </c>
      <c r="C18" s="46" t="s">
        <v>524</v>
      </c>
      <c r="E18" s="5" t="s">
        <v>142</v>
      </c>
      <c r="F18" s="6">
        <v>20</v>
      </c>
      <c r="G18" s="6" t="s">
        <v>143</v>
      </c>
      <c r="I18" s="13" t="s">
        <v>475</v>
      </c>
      <c r="J18" s="30">
        <v>2</v>
      </c>
    </row>
    <row r="19" spans="1:10" ht="45" x14ac:dyDescent="0.25">
      <c r="A19" s="5" t="s">
        <v>76</v>
      </c>
      <c r="B19" s="6">
        <v>4</v>
      </c>
      <c r="C19" s="6" t="s">
        <v>77</v>
      </c>
      <c r="I19" s="13" t="s">
        <v>494</v>
      </c>
      <c r="J19" s="48">
        <v>2</v>
      </c>
    </row>
    <row r="20" spans="1:10" x14ac:dyDescent="0.25">
      <c r="A20" s="5" t="s">
        <v>79</v>
      </c>
      <c r="B20" s="6">
        <v>10</v>
      </c>
      <c r="C20" s="6" t="s">
        <v>80</v>
      </c>
      <c r="I20" s="13" t="s">
        <v>495</v>
      </c>
      <c r="J20" s="48">
        <v>2</v>
      </c>
    </row>
    <row r="21" spans="1:10" x14ac:dyDescent="0.25">
      <c r="I21" s="13" t="s">
        <v>8</v>
      </c>
      <c r="J21" s="48">
        <v>1</v>
      </c>
    </row>
    <row r="22" spans="1:10" ht="15.75" thickBot="1" x14ac:dyDescent="0.3"/>
    <row r="23" spans="1:10" x14ac:dyDescent="0.25">
      <c r="A23" s="139" t="s">
        <v>37</v>
      </c>
      <c r="B23" s="140"/>
      <c r="C23" s="140"/>
      <c r="D23" s="140"/>
      <c r="E23" s="141"/>
    </row>
    <row r="24" spans="1:10" x14ac:dyDescent="0.25">
      <c r="A24" s="9" t="s">
        <v>83</v>
      </c>
      <c r="B24" s="142" t="s">
        <v>84</v>
      </c>
      <c r="C24" s="142"/>
      <c r="D24" s="142"/>
      <c r="E24" s="143"/>
    </row>
    <row r="25" spans="1:10" x14ac:dyDescent="0.25">
      <c r="A25" s="10">
        <v>25</v>
      </c>
      <c r="B25" s="144" t="s">
        <v>19</v>
      </c>
      <c r="C25" s="145"/>
      <c r="D25" s="145"/>
      <c r="E25" s="146"/>
    </row>
    <row r="26" spans="1:10" x14ac:dyDescent="0.25">
      <c r="A26" s="10">
        <v>100</v>
      </c>
      <c r="B26" s="147" t="s">
        <v>85</v>
      </c>
      <c r="C26" s="148"/>
      <c r="D26" s="148"/>
      <c r="E26" s="149"/>
    </row>
    <row r="27" spans="1:10" x14ac:dyDescent="0.25">
      <c r="A27" s="10">
        <v>400</v>
      </c>
      <c r="B27" s="135" t="s">
        <v>86</v>
      </c>
      <c r="C27" s="136"/>
      <c r="D27" s="136"/>
      <c r="E27" s="137"/>
    </row>
    <row r="28" spans="1:10" x14ac:dyDescent="0.25">
      <c r="A28" s="10">
        <v>10000</v>
      </c>
      <c r="B28" s="175" t="s">
        <v>127</v>
      </c>
      <c r="C28" s="176"/>
      <c r="D28" s="176"/>
      <c r="E28" s="177"/>
    </row>
    <row r="29" spans="1:10" ht="15.75" thickBot="1" x14ac:dyDescent="0.3">
      <c r="A29" s="11"/>
      <c r="B29" s="178"/>
      <c r="C29" s="179"/>
      <c r="D29" s="179"/>
      <c r="E29" s="180"/>
    </row>
    <row r="31" spans="1:10" ht="15.75" thickBot="1" x14ac:dyDescent="0.3"/>
    <row r="32" spans="1:10" x14ac:dyDescent="0.25">
      <c r="A32" s="150" t="s">
        <v>11</v>
      </c>
      <c r="B32" s="151"/>
      <c r="E32" s="150" t="s">
        <v>13</v>
      </c>
      <c r="F32" s="151"/>
      <c r="I32" s="150" t="s">
        <v>15</v>
      </c>
      <c r="J32" s="151"/>
    </row>
    <row r="33" spans="1:10" ht="45" x14ac:dyDescent="0.25">
      <c r="A33" s="1" t="s">
        <v>491</v>
      </c>
      <c r="B33" s="12">
        <v>10</v>
      </c>
      <c r="E33" s="7" t="s">
        <v>87</v>
      </c>
      <c r="F33" s="7">
        <v>0.3</v>
      </c>
      <c r="I33" s="13" t="s">
        <v>527</v>
      </c>
      <c r="J33" s="7">
        <v>0.2</v>
      </c>
    </row>
    <row r="34" spans="1:10" ht="30" x14ac:dyDescent="0.25">
      <c r="A34" s="1" t="s">
        <v>12</v>
      </c>
      <c r="B34" s="12">
        <v>2</v>
      </c>
      <c r="E34" s="7" t="s">
        <v>88</v>
      </c>
      <c r="F34" s="7">
        <v>0.6</v>
      </c>
      <c r="I34" s="13" t="s">
        <v>16</v>
      </c>
      <c r="J34" s="7">
        <v>0.5</v>
      </c>
    </row>
    <row r="35" spans="1:10" ht="30" x14ac:dyDescent="0.25">
      <c r="A35" s="1" t="s">
        <v>89</v>
      </c>
      <c r="B35" s="12">
        <v>1</v>
      </c>
      <c r="E35" s="7" t="s">
        <v>14</v>
      </c>
      <c r="F35" s="7">
        <v>1</v>
      </c>
      <c r="I35" s="13" t="s">
        <v>90</v>
      </c>
      <c r="J35" s="7">
        <v>1</v>
      </c>
    </row>
    <row r="36" spans="1:10" ht="30" x14ac:dyDescent="0.25">
      <c r="A36" s="1" t="s">
        <v>91</v>
      </c>
      <c r="B36" s="12">
        <v>0.5</v>
      </c>
      <c r="E36" s="7" t="s">
        <v>92</v>
      </c>
      <c r="F36" s="7">
        <v>5</v>
      </c>
      <c r="I36" s="13" t="s">
        <v>93</v>
      </c>
      <c r="J36" s="7">
        <v>5</v>
      </c>
    </row>
    <row r="37" spans="1:10" ht="30" x14ac:dyDescent="0.25">
      <c r="A37" s="1" t="s">
        <v>94</v>
      </c>
      <c r="B37" s="12">
        <v>0.1</v>
      </c>
      <c r="E37" s="7" t="s">
        <v>95</v>
      </c>
      <c r="F37" s="7">
        <v>10</v>
      </c>
      <c r="I37" s="13" t="s">
        <v>96</v>
      </c>
      <c r="J37" s="7">
        <v>10</v>
      </c>
    </row>
    <row r="38" spans="1:10" ht="15.75" thickBot="1" x14ac:dyDescent="0.3">
      <c r="A38" s="14"/>
      <c r="B38" s="15"/>
      <c r="E38" s="7"/>
      <c r="F38" s="7"/>
      <c r="I38" s="13"/>
      <c r="J38" s="7"/>
    </row>
    <row r="39" spans="1:10" ht="15.75" thickBot="1" x14ac:dyDescent="0.3"/>
    <row r="40" spans="1:10" ht="15.75" thickBot="1" x14ac:dyDescent="0.3">
      <c r="A40" s="157" t="s">
        <v>499</v>
      </c>
      <c r="B40" s="158"/>
      <c r="E40" s="150" t="s">
        <v>97</v>
      </c>
      <c r="F40" s="151"/>
      <c r="I40" s="150" t="s">
        <v>98</v>
      </c>
      <c r="J40" s="151"/>
    </row>
    <row r="41" spans="1:10" ht="75" x14ac:dyDescent="0.25">
      <c r="A41" s="52" t="s">
        <v>500</v>
      </c>
      <c r="B41" s="53">
        <v>1</v>
      </c>
      <c r="E41" s="7" t="s">
        <v>17</v>
      </c>
      <c r="F41" s="7">
        <v>1</v>
      </c>
      <c r="I41" s="13" t="s">
        <v>498</v>
      </c>
      <c r="J41" s="7" t="s">
        <v>476</v>
      </c>
    </row>
    <row r="42" spans="1:10" ht="30.75" thickBot="1" x14ac:dyDescent="0.3">
      <c r="A42" s="33" t="s">
        <v>501</v>
      </c>
      <c r="B42" s="54">
        <v>3</v>
      </c>
      <c r="E42" s="7" t="s">
        <v>99</v>
      </c>
      <c r="F42" s="7">
        <v>2</v>
      </c>
      <c r="I42" s="13" t="s">
        <v>497</v>
      </c>
      <c r="J42" s="7">
        <v>0.1</v>
      </c>
    </row>
    <row r="43" spans="1:10" x14ac:dyDescent="0.25">
      <c r="A43" s="51"/>
      <c r="B43" s="51"/>
      <c r="E43" s="7" t="s">
        <v>471</v>
      </c>
      <c r="F43" s="7">
        <v>5</v>
      </c>
      <c r="I43" s="13" t="s">
        <v>100</v>
      </c>
      <c r="J43" s="7">
        <v>0.5</v>
      </c>
    </row>
    <row r="44" spans="1:10" x14ac:dyDescent="0.25">
      <c r="E44" s="16"/>
      <c r="F44" s="16"/>
      <c r="I44" s="13" t="s">
        <v>101</v>
      </c>
      <c r="J44" s="7">
        <v>1.00000000000001</v>
      </c>
    </row>
    <row r="45" spans="1:10" x14ac:dyDescent="0.25">
      <c r="E45" s="16"/>
      <c r="F45" s="16"/>
      <c r="I45" s="13" t="s">
        <v>102</v>
      </c>
      <c r="J45" s="7">
        <v>5</v>
      </c>
    </row>
    <row r="46" spans="1:10" x14ac:dyDescent="0.25">
      <c r="E46" s="16"/>
      <c r="F46" s="16"/>
      <c r="I46" s="13" t="s">
        <v>103</v>
      </c>
      <c r="J46" s="7">
        <v>10</v>
      </c>
    </row>
    <row r="47" spans="1:10" ht="15.75" thickBot="1" x14ac:dyDescent="0.3">
      <c r="E47" s="16"/>
      <c r="F47" s="16"/>
      <c r="I47" s="51"/>
      <c r="J47" s="16"/>
    </row>
    <row r="48" spans="1:10" ht="15.75" thickBot="1" x14ac:dyDescent="0.3">
      <c r="A48" s="157" t="s">
        <v>502</v>
      </c>
      <c r="B48" s="158"/>
      <c r="E48" s="150" t="s">
        <v>505</v>
      </c>
      <c r="F48" s="151"/>
      <c r="I48" s="51"/>
      <c r="J48" s="16"/>
    </row>
    <row r="49" spans="1:12" ht="30" x14ac:dyDescent="0.25">
      <c r="A49" s="52" t="s">
        <v>503</v>
      </c>
      <c r="B49" s="53">
        <v>1</v>
      </c>
      <c r="E49" s="13" t="s">
        <v>506</v>
      </c>
      <c r="F49" s="7">
        <v>1</v>
      </c>
      <c r="I49" s="51"/>
      <c r="J49" s="16"/>
    </row>
    <row r="50" spans="1:12" ht="30.75" thickBot="1" x14ac:dyDescent="0.3">
      <c r="A50" s="33" t="s">
        <v>504</v>
      </c>
      <c r="B50" s="54">
        <v>2</v>
      </c>
      <c r="E50" s="13" t="s">
        <v>507</v>
      </c>
      <c r="F50" s="7">
        <v>1.5</v>
      </c>
      <c r="I50" s="51"/>
      <c r="J50" s="16"/>
    </row>
    <row r="51" spans="1:12" ht="45" x14ac:dyDescent="0.25">
      <c r="E51" s="13" t="s">
        <v>508</v>
      </c>
      <c r="F51" s="7">
        <v>2</v>
      </c>
      <c r="I51" s="51"/>
      <c r="J51" s="16"/>
    </row>
    <row r="52" spans="1:12" x14ac:dyDescent="0.25">
      <c r="E52" s="16"/>
      <c r="F52" s="16"/>
      <c r="I52" s="51"/>
      <c r="J52" s="16"/>
    </row>
    <row r="53" spans="1:12" x14ac:dyDescent="0.25">
      <c r="E53" s="16"/>
      <c r="F53" s="16"/>
      <c r="I53" s="51"/>
      <c r="J53" s="16"/>
    </row>
    <row r="54" spans="1:12" x14ac:dyDescent="0.25">
      <c r="E54" s="16"/>
      <c r="F54" s="16"/>
      <c r="I54" s="51"/>
      <c r="J54" s="16"/>
    </row>
    <row r="56" spans="1:12" ht="15.75" thickBot="1" x14ac:dyDescent="0.3"/>
    <row r="57" spans="1:12" x14ac:dyDescent="0.25">
      <c r="A57" s="152" t="s">
        <v>104</v>
      </c>
      <c r="B57" s="153"/>
      <c r="C57" s="153"/>
      <c r="D57" s="153"/>
      <c r="E57" s="154"/>
      <c r="F57" s="16"/>
      <c r="G57" s="16"/>
      <c r="H57" s="16"/>
      <c r="I57" s="156" t="s">
        <v>479</v>
      </c>
      <c r="J57" s="156"/>
      <c r="K57" s="16"/>
      <c r="L57" s="16"/>
    </row>
    <row r="58" spans="1:12" x14ac:dyDescent="0.25">
      <c r="A58" s="17" t="s">
        <v>83</v>
      </c>
      <c r="B58" s="142" t="s">
        <v>84</v>
      </c>
      <c r="C58" s="142"/>
      <c r="D58" s="142"/>
      <c r="E58" s="155"/>
      <c r="F58" s="16"/>
      <c r="G58" s="16"/>
      <c r="H58" s="16"/>
      <c r="I58" s="31" t="s">
        <v>480</v>
      </c>
      <c r="J58" s="47" t="s">
        <v>43</v>
      </c>
      <c r="K58" s="16"/>
      <c r="L58" s="16"/>
    </row>
    <row r="59" spans="1:12" ht="30" x14ac:dyDescent="0.25">
      <c r="A59" s="18">
        <v>25</v>
      </c>
      <c r="B59" s="171" t="s">
        <v>20</v>
      </c>
      <c r="C59" s="172"/>
      <c r="D59" s="172"/>
      <c r="E59" s="191"/>
      <c r="F59" s="16"/>
      <c r="G59" s="16"/>
      <c r="H59" s="16"/>
      <c r="I59" s="5" t="s">
        <v>481</v>
      </c>
      <c r="J59" s="7">
        <v>1.5</v>
      </c>
      <c r="K59" s="16"/>
      <c r="L59" s="16"/>
    </row>
    <row r="60" spans="1:12" x14ac:dyDescent="0.25">
      <c r="A60" s="18">
        <v>100</v>
      </c>
      <c r="B60" s="181" t="s">
        <v>105</v>
      </c>
      <c r="C60" s="182" t="s">
        <v>106</v>
      </c>
      <c r="D60" s="182" t="s">
        <v>106</v>
      </c>
      <c r="E60" s="192" t="s">
        <v>106</v>
      </c>
      <c r="F60" s="16"/>
      <c r="G60" s="16"/>
      <c r="H60" s="16"/>
      <c r="I60" s="13" t="s">
        <v>482</v>
      </c>
      <c r="J60" s="7">
        <v>2</v>
      </c>
      <c r="K60" s="16"/>
      <c r="L60" s="16"/>
    </row>
    <row r="61" spans="1:12" x14ac:dyDescent="0.25">
      <c r="A61" s="18">
        <v>400</v>
      </c>
      <c r="B61" s="184" t="s">
        <v>107</v>
      </c>
      <c r="C61" s="185" t="s">
        <v>108</v>
      </c>
      <c r="D61" s="185" t="s">
        <v>108</v>
      </c>
      <c r="E61" s="193" t="s">
        <v>108</v>
      </c>
      <c r="F61" s="16"/>
      <c r="G61" s="16"/>
      <c r="H61" s="16"/>
      <c r="I61" s="13" t="s">
        <v>483</v>
      </c>
      <c r="J61" s="7">
        <v>2</v>
      </c>
      <c r="K61" s="16"/>
      <c r="L61" s="16"/>
    </row>
    <row r="62" spans="1:12" ht="30" x14ac:dyDescent="0.25">
      <c r="A62" s="18">
        <v>10000</v>
      </c>
      <c r="B62" s="187" t="s">
        <v>109</v>
      </c>
      <c r="C62" s="188" t="s">
        <v>110</v>
      </c>
      <c r="D62" s="188" t="s">
        <v>110</v>
      </c>
      <c r="E62" s="190" t="s">
        <v>110</v>
      </c>
      <c r="F62" s="16"/>
      <c r="G62" s="16"/>
      <c r="H62" s="16"/>
      <c r="I62" s="13" t="s">
        <v>484</v>
      </c>
      <c r="J62" s="7">
        <v>2</v>
      </c>
      <c r="K62" s="16"/>
      <c r="L62" s="16"/>
    </row>
    <row r="63" spans="1:12" ht="15.75" thickBot="1" x14ac:dyDescent="0.3">
      <c r="A63" s="19"/>
      <c r="B63" s="162"/>
      <c r="C63" s="163"/>
      <c r="D63" s="163"/>
      <c r="E63" s="164"/>
      <c r="F63" s="16"/>
      <c r="G63" s="16"/>
      <c r="H63" s="16"/>
      <c r="I63" s="13" t="s">
        <v>485</v>
      </c>
      <c r="J63" s="7">
        <v>1.5</v>
      </c>
      <c r="K63" s="16"/>
      <c r="L63" s="16"/>
    </row>
    <row r="64" spans="1:12" x14ac:dyDescent="0.25">
      <c r="C64" s="16"/>
      <c r="D64" s="16"/>
      <c r="E64" s="16"/>
      <c r="F64" s="16"/>
      <c r="G64" s="16"/>
      <c r="H64" s="16"/>
      <c r="I64" s="13" t="s">
        <v>486</v>
      </c>
      <c r="J64" s="7">
        <v>1.5</v>
      </c>
      <c r="K64" s="16"/>
      <c r="L64" s="16"/>
    </row>
    <row r="65" spans="1:12" x14ac:dyDescent="0.25">
      <c r="C65" s="16"/>
      <c r="D65" s="16"/>
      <c r="E65" s="16"/>
      <c r="F65" s="16"/>
      <c r="G65" s="16"/>
      <c r="H65" s="16"/>
      <c r="I65" s="13" t="s">
        <v>487</v>
      </c>
      <c r="J65" s="7">
        <v>1.5</v>
      </c>
      <c r="K65" s="16"/>
      <c r="L65" s="16"/>
    </row>
    <row r="66" spans="1:12" ht="45.75" thickBot="1" x14ac:dyDescent="0.3">
      <c r="C66" s="16"/>
      <c r="D66" s="16"/>
      <c r="E66" s="16"/>
      <c r="F66" s="16"/>
      <c r="G66" s="16"/>
      <c r="H66" s="16"/>
      <c r="I66" s="13" t="s">
        <v>511</v>
      </c>
      <c r="J66" s="7">
        <v>1.5</v>
      </c>
      <c r="K66" s="16"/>
      <c r="L66" s="16"/>
    </row>
    <row r="67" spans="1:12" ht="30.75" thickTop="1" x14ac:dyDescent="0.25">
      <c r="A67" s="165" t="s">
        <v>111</v>
      </c>
      <c r="B67" s="166"/>
      <c r="E67" s="165" t="s">
        <v>513</v>
      </c>
      <c r="F67" s="166"/>
      <c r="G67" s="16"/>
      <c r="H67" s="16"/>
      <c r="I67" s="13" t="s">
        <v>488</v>
      </c>
      <c r="J67" s="7">
        <v>2</v>
      </c>
      <c r="K67" s="16"/>
      <c r="L67" s="16"/>
    </row>
    <row r="68" spans="1:12" ht="30" x14ac:dyDescent="0.25">
      <c r="A68" s="20" t="s">
        <v>138</v>
      </c>
      <c r="B68" s="21">
        <v>10</v>
      </c>
      <c r="E68" s="22" t="s">
        <v>112</v>
      </c>
      <c r="F68" s="23">
        <v>10</v>
      </c>
      <c r="G68" s="16"/>
      <c r="H68" s="16"/>
      <c r="I68" s="13" t="s">
        <v>512</v>
      </c>
      <c r="J68" s="7">
        <v>3</v>
      </c>
      <c r="K68" s="16"/>
      <c r="L68" s="16"/>
    </row>
    <row r="69" spans="1:12" ht="30" x14ac:dyDescent="0.25">
      <c r="A69" s="20" t="s">
        <v>139</v>
      </c>
      <c r="B69" s="21">
        <v>7</v>
      </c>
      <c r="E69" s="20" t="s">
        <v>113</v>
      </c>
      <c r="F69" s="23">
        <v>7</v>
      </c>
      <c r="G69" s="16"/>
      <c r="H69" s="16"/>
      <c r="I69" s="13" t="s">
        <v>489</v>
      </c>
      <c r="J69" s="7">
        <v>1</v>
      </c>
      <c r="K69" s="16"/>
      <c r="L69" s="16"/>
    </row>
    <row r="70" spans="1:12" ht="30" x14ac:dyDescent="0.25">
      <c r="A70" s="44" t="s">
        <v>472</v>
      </c>
      <c r="B70" s="43">
        <v>3</v>
      </c>
      <c r="E70" s="20" t="s">
        <v>114</v>
      </c>
      <c r="F70" s="23">
        <v>1</v>
      </c>
    </row>
    <row r="71" spans="1:12" ht="45" x14ac:dyDescent="0.25">
      <c r="A71" s="20" t="s">
        <v>140</v>
      </c>
      <c r="B71" s="21">
        <v>0.1</v>
      </c>
      <c r="E71" s="20" t="s">
        <v>18</v>
      </c>
      <c r="F71" s="23">
        <v>0.5</v>
      </c>
    </row>
    <row r="72" spans="1:12" ht="45" x14ac:dyDescent="0.25">
      <c r="A72" s="20" t="s">
        <v>144</v>
      </c>
      <c r="B72" s="21">
        <v>0.05</v>
      </c>
      <c r="E72" s="20" t="s">
        <v>115</v>
      </c>
      <c r="F72" s="23">
        <v>0.1</v>
      </c>
    </row>
    <row r="73" spans="1:12" ht="45.75" thickBot="1" x14ac:dyDescent="0.3">
      <c r="A73" s="24" t="s">
        <v>145</v>
      </c>
      <c r="B73" s="25">
        <v>0.01</v>
      </c>
      <c r="E73" s="24" t="s">
        <v>516</v>
      </c>
      <c r="F73" s="26">
        <v>0.05</v>
      </c>
    </row>
    <row r="74" spans="1:12" ht="15.75" thickTop="1" x14ac:dyDescent="0.25">
      <c r="A74" s="51"/>
      <c r="B74" s="51"/>
      <c r="E74" s="16"/>
      <c r="F74" s="16"/>
    </row>
    <row r="75" spans="1:12" ht="15.75" thickBot="1" x14ac:dyDescent="0.3">
      <c r="A75" s="51"/>
      <c r="B75" s="51"/>
      <c r="E75" s="16"/>
      <c r="F75" s="16"/>
    </row>
    <row r="76" spans="1:12" ht="15.75" thickTop="1" x14ac:dyDescent="0.25">
      <c r="A76" s="165" t="s">
        <v>515</v>
      </c>
      <c r="B76" s="166"/>
      <c r="E76" s="174"/>
      <c r="F76" s="174"/>
    </row>
    <row r="77" spans="1:12" ht="30" x14ac:dyDescent="0.25">
      <c r="A77" s="20" t="s">
        <v>517</v>
      </c>
      <c r="B77" s="21">
        <v>2</v>
      </c>
      <c r="E77" s="51"/>
      <c r="F77" s="16"/>
    </row>
    <row r="78" spans="1:12" ht="30" x14ac:dyDescent="0.25">
      <c r="A78" s="20" t="s">
        <v>518</v>
      </c>
      <c r="B78" s="21">
        <v>1</v>
      </c>
      <c r="E78" s="51"/>
      <c r="F78" s="16"/>
    </row>
    <row r="79" spans="1:12" ht="30" x14ac:dyDescent="0.25">
      <c r="A79" s="20" t="s">
        <v>519</v>
      </c>
      <c r="B79" s="21">
        <v>0.5</v>
      </c>
      <c r="E79" s="16"/>
      <c r="F79" s="16"/>
    </row>
    <row r="80" spans="1:12" ht="45.75" thickBot="1" x14ac:dyDescent="0.3">
      <c r="A80" s="24" t="s">
        <v>520</v>
      </c>
      <c r="B80" s="26">
        <v>0.25</v>
      </c>
      <c r="E80" s="16"/>
      <c r="F80" s="16"/>
    </row>
    <row r="81" spans="1:8" ht="15.75" thickTop="1" x14ac:dyDescent="0.25">
      <c r="A81" s="51"/>
      <c r="B81" s="51"/>
      <c r="E81" s="16"/>
      <c r="F81" s="16"/>
    </row>
    <row r="83" spans="1:8" ht="15.75" thickBot="1" x14ac:dyDescent="0.3"/>
    <row r="84" spans="1:8" ht="15.75" thickTop="1" x14ac:dyDescent="0.25">
      <c r="A84" s="167" t="s">
        <v>111</v>
      </c>
      <c r="B84" s="168"/>
      <c r="C84" s="168"/>
      <c r="D84" s="168"/>
      <c r="E84" s="169"/>
      <c r="H84" s="59" t="s">
        <v>525</v>
      </c>
    </row>
    <row r="85" spans="1:8" x14ac:dyDescent="0.25">
      <c r="A85" s="27" t="s">
        <v>83</v>
      </c>
      <c r="B85" s="142" t="s">
        <v>84</v>
      </c>
      <c r="C85" s="142"/>
      <c r="D85" s="142"/>
      <c r="E85" s="170"/>
      <c r="H85" s="60">
        <v>1</v>
      </c>
    </row>
    <row r="86" spans="1:8" x14ac:dyDescent="0.25">
      <c r="A86" s="28">
        <v>25</v>
      </c>
      <c r="B86" s="171" t="s">
        <v>21</v>
      </c>
      <c r="C86" s="172"/>
      <c r="D86" s="172"/>
      <c r="E86" s="173"/>
      <c r="H86" s="60">
        <v>1.25</v>
      </c>
    </row>
    <row r="87" spans="1:8" x14ac:dyDescent="0.25">
      <c r="A87" s="28">
        <v>100</v>
      </c>
      <c r="B87" s="181" t="s">
        <v>116</v>
      </c>
      <c r="C87" s="182" t="s">
        <v>106</v>
      </c>
      <c r="D87" s="182" t="s">
        <v>106</v>
      </c>
      <c r="E87" s="183" t="s">
        <v>106</v>
      </c>
      <c r="H87" s="60">
        <v>1.5</v>
      </c>
    </row>
    <row r="88" spans="1:8" x14ac:dyDescent="0.25">
      <c r="A88" s="28">
        <v>400</v>
      </c>
      <c r="B88" s="184" t="s">
        <v>117</v>
      </c>
      <c r="C88" s="185" t="s">
        <v>108</v>
      </c>
      <c r="D88" s="185" t="s">
        <v>108</v>
      </c>
      <c r="E88" s="186" t="s">
        <v>108</v>
      </c>
      <c r="H88" s="60">
        <v>1.75</v>
      </c>
    </row>
    <row r="89" spans="1:8" x14ac:dyDescent="0.25">
      <c r="A89" s="28">
        <v>10000</v>
      </c>
      <c r="B89" s="187" t="s">
        <v>118</v>
      </c>
      <c r="C89" s="188" t="s">
        <v>110</v>
      </c>
      <c r="D89" s="188" t="s">
        <v>110</v>
      </c>
      <c r="E89" s="189" t="s">
        <v>110</v>
      </c>
      <c r="H89" s="60">
        <v>2</v>
      </c>
    </row>
    <row r="90" spans="1:8" ht="15.75" thickBot="1" x14ac:dyDescent="0.3">
      <c r="A90" s="29"/>
      <c r="B90" s="159"/>
      <c r="C90" s="160"/>
      <c r="D90" s="160"/>
      <c r="E90" s="161"/>
      <c r="H90" s="60">
        <v>2.25</v>
      </c>
    </row>
    <row r="91" spans="1:8" ht="15.75" thickTop="1" x14ac:dyDescent="0.25">
      <c r="H91" s="60">
        <v>2.5</v>
      </c>
    </row>
    <row r="92" spans="1:8" x14ac:dyDescent="0.25">
      <c r="H92" s="60">
        <v>2.75</v>
      </c>
    </row>
    <row r="93" spans="1:8" ht="15.75" thickBot="1" x14ac:dyDescent="0.3">
      <c r="H93" s="61">
        <v>3</v>
      </c>
    </row>
    <row r="94" spans="1:8" ht="15.75" thickTop="1" x14ac:dyDescent="0.25">
      <c r="H94" s="58"/>
    </row>
    <row r="95" spans="1:8" x14ac:dyDescent="0.25">
      <c r="H95" s="58"/>
    </row>
  </sheetData>
  <sheetProtection password="CF11" sheet="1" objects="1" scenarios="1"/>
  <mergeCells count="39">
    <mergeCell ref="B28:E28"/>
    <mergeCell ref="B29:E29"/>
    <mergeCell ref="B87:E87"/>
    <mergeCell ref="B88:E88"/>
    <mergeCell ref="B89:E89"/>
    <mergeCell ref="B62:E62"/>
    <mergeCell ref="A32:B32"/>
    <mergeCell ref="E32:F32"/>
    <mergeCell ref="B59:E59"/>
    <mergeCell ref="B60:E60"/>
    <mergeCell ref="B61:E61"/>
    <mergeCell ref="B90:E90"/>
    <mergeCell ref="B63:E63"/>
    <mergeCell ref="A67:B67"/>
    <mergeCell ref="E67:F67"/>
    <mergeCell ref="A84:E84"/>
    <mergeCell ref="B85:E85"/>
    <mergeCell ref="B86:E86"/>
    <mergeCell ref="A76:B76"/>
    <mergeCell ref="E76:F76"/>
    <mergeCell ref="I32:J32"/>
    <mergeCell ref="E40:F40"/>
    <mergeCell ref="I40:J40"/>
    <mergeCell ref="A57:E57"/>
    <mergeCell ref="B58:E58"/>
    <mergeCell ref="I57:J57"/>
    <mergeCell ref="A40:B40"/>
    <mergeCell ref="A48:B48"/>
    <mergeCell ref="E48:F48"/>
    <mergeCell ref="B27:E27"/>
    <mergeCell ref="A2:C2"/>
    <mergeCell ref="E2:G2"/>
    <mergeCell ref="I2:J2"/>
    <mergeCell ref="A11:C11"/>
    <mergeCell ref="E11:G11"/>
    <mergeCell ref="A23:E23"/>
    <mergeCell ref="B24:E24"/>
    <mergeCell ref="B25:E25"/>
    <mergeCell ref="B26:E26"/>
  </mergeCells>
  <pageMargins left="0.7" right="0.7" top="0.75" bottom="0.75" header="0.3" footer="0.3"/>
  <pageSetup paperSize="8" orientation="landscape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/>
  <dimension ref="A1:C88"/>
  <sheetViews>
    <sheetView workbookViewId="0">
      <selection activeCell="C37" sqref="C37:H37"/>
    </sheetView>
  </sheetViews>
  <sheetFormatPr defaultRowHeight="15" x14ac:dyDescent="0.25"/>
  <cols>
    <col min="1" max="1" width="51.42578125" bestFit="1" customWidth="1"/>
    <col min="2" max="2" width="22.140625" bestFit="1" customWidth="1"/>
  </cols>
  <sheetData>
    <row r="1" spans="1:3" x14ac:dyDescent="0.25">
      <c r="A1" t="s">
        <v>23</v>
      </c>
      <c r="B1" t="s">
        <v>529</v>
      </c>
      <c r="C1" t="s">
        <v>530</v>
      </c>
    </row>
    <row r="2" spans="1:3" x14ac:dyDescent="0.25">
      <c r="A2" t="s">
        <v>307</v>
      </c>
      <c r="B2" t="s">
        <v>577</v>
      </c>
      <c r="C2">
        <v>5001</v>
      </c>
    </row>
    <row r="3" spans="1:3" x14ac:dyDescent="0.25">
      <c r="A3" t="s">
        <v>282</v>
      </c>
      <c r="B3" t="s">
        <v>532</v>
      </c>
      <c r="C3">
        <v>2070</v>
      </c>
    </row>
    <row r="4" spans="1:3" x14ac:dyDescent="0.25">
      <c r="A4" t="s">
        <v>301</v>
      </c>
      <c r="B4" t="s">
        <v>550</v>
      </c>
      <c r="C4">
        <v>8900</v>
      </c>
    </row>
    <row r="5" spans="1:3" x14ac:dyDescent="0.25">
      <c r="A5" t="s">
        <v>337</v>
      </c>
      <c r="B5" t="s">
        <v>559</v>
      </c>
      <c r="C5">
        <v>7000</v>
      </c>
    </row>
    <row r="6" spans="1:3" x14ac:dyDescent="0.25">
      <c r="A6" t="s">
        <v>311</v>
      </c>
      <c r="B6" t="s">
        <v>553</v>
      </c>
      <c r="C6">
        <v>8670</v>
      </c>
    </row>
    <row r="7" spans="1:3" x14ac:dyDescent="0.25">
      <c r="A7" t="s">
        <v>148</v>
      </c>
      <c r="B7" t="s">
        <v>589</v>
      </c>
      <c r="C7">
        <v>4460</v>
      </c>
    </row>
    <row r="8" spans="1:3" x14ac:dyDescent="0.25">
      <c r="A8" t="s">
        <v>286</v>
      </c>
      <c r="B8" t="s">
        <v>556</v>
      </c>
      <c r="C8">
        <v>9890</v>
      </c>
    </row>
    <row r="9" spans="1:3" x14ac:dyDescent="0.25">
      <c r="A9" t="s">
        <v>295</v>
      </c>
      <c r="B9" t="s">
        <v>557</v>
      </c>
      <c r="C9">
        <v>5620</v>
      </c>
    </row>
    <row r="10" spans="1:3" x14ac:dyDescent="0.25">
      <c r="A10" t="s">
        <v>277</v>
      </c>
      <c r="B10" t="s">
        <v>546</v>
      </c>
      <c r="C10">
        <v>1320</v>
      </c>
    </row>
    <row r="11" spans="1:3" x14ac:dyDescent="0.25">
      <c r="A11" t="s">
        <v>309</v>
      </c>
      <c r="B11" t="s">
        <v>570</v>
      </c>
      <c r="C11">
        <v>3990</v>
      </c>
    </row>
    <row r="12" spans="1:3" x14ac:dyDescent="0.25">
      <c r="A12" t="s">
        <v>279</v>
      </c>
      <c r="B12" t="s">
        <v>579</v>
      </c>
      <c r="C12">
        <v>2018</v>
      </c>
    </row>
    <row r="13" spans="1:3" x14ac:dyDescent="0.25">
      <c r="A13" t="s">
        <v>303</v>
      </c>
      <c r="B13" t="s">
        <v>551</v>
      </c>
      <c r="C13">
        <v>8920</v>
      </c>
    </row>
    <row r="14" spans="1:3" x14ac:dyDescent="0.25">
      <c r="A14" t="s">
        <v>334</v>
      </c>
      <c r="B14" t="s">
        <v>594</v>
      </c>
      <c r="C14">
        <v>7940</v>
      </c>
    </row>
    <row r="15" spans="1:3" x14ac:dyDescent="0.25">
      <c r="A15" t="s">
        <v>340</v>
      </c>
      <c r="B15" t="s">
        <v>548</v>
      </c>
      <c r="C15">
        <v>8380</v>
      </c>
    </row>
    <row r="16" spans="1:3" x14ac:dyDescent="0.25">
      <c r="A16" t="s">
        <v>343</v>
      </c>
      <c r="B16" t="s">
        <v>590</v>
      </c>
      <c r="C16">
        <v>2900</v>
      </c>
    </row>
    <row r="17" spans="1:3" x14ac:dyDescent="0.25">
      <c r="A17" t="s">
        <v>347</v>
      </c>
      <c r="B17" t="s">
        <v>593</v>
      </c>
      <c r="C17">
        <v>1390</v>
      </c>
    </row>
    <row r="18" spans="1:3" x14ac:dyDescent="0.25">
      <c r="A18" t="s">
        <v>352</v>
      </c>
      <c r="B18" t="s">
        <v>591</v>
      </c>
      <c r="C18">
        <v>9810</v>
      </c>
    </row>
    <row r="19" spans="1:3" x14ac:dyDescent="0.25">
      <c r="A19" t="s">
        <v>281</v>
      </c>
      <c r="B19" t="s">
        <v>531</v>
      </c>
      <c r="C19">
        <v>2930</v>
      </c>
    </row>
    <row r="20" spans="1:3" x14ac:dyDescent="0.25">
      <c r="A20" t="s">
        <v>348</v>
      </c>
      <c r="B20" t="s">
        <v>592</v>
      </c>
      <c r="C20">
        <v>8950</v>
      </c>
    </row>
    <row r="21" spans="1:3" x14ac:dyDescent="0.25">
      <c r="A21" t="s">
        <v>147</v>
      </c>
      <c r="B21" t="s">
        <v>561</v>
      </c>
      <c r="C21">
        <v>4540</v>
      </c>
    </row>
    <row r="22" spans="1:3" x14ac:dyDescent="0.25">
      <c r="A22" t="s">
        <v>150</v>
      </c>
      <c r="B22" t="s">
        <v>571</v>
      </c>
      <c r="C22">
        <v>6700</v>
      </c>
    </row>
    <row r="23" spans="1:3" x14ac:dyDescent="0.25">
      <c r="A23" t="s">
        <v>275</v>
      </c>
      <c r="B23" t="s">
        <v>571</v>
      </c>
      <c r="C23">
        <v>6700</v>
      </c>
    </row>
    <row r="24" spans="1:3" x14ac:dyDescent="0.25">
      <c r="A24" t="s">
        <v>329</v>
      </c>
      <c r="B24" t="s">
        <v>573</v>
      </c>
      <c r="C24">
        <v>6900</v>
      </c>
    </row>
    <row r="25" spans="1:3" x14ac:dyDescent="0.25">
      <c r="A25" t="s">
        <v>335</v>
      </c>
      <c r="B25" t="s">
        <v>595</v>
      </c>
      <c r="C25">
        <v>7950</v>
      </c>
    </row>
    <row r="26" spans="1:3" x14ac:dyDescent="0.25">
      <c r="A26" t="s">
        <v>278</v>
      </c>
      <c r="B26" t="s">
        <v>547</v>
      </c>
      <c r="C26">
        <v>1400</v>
      </c>
    </row>
    <row r="27" spans="1:3" x14ac:dyDescent="0.25">
      <c r="A27" t="s">
        <v>304</v>
      </c>
      <c r="B27" t="s">
        <v>580</v>
      </c>
      <c r="C27">
        <v>5500</v>
      </c>
    </row>
    <row r="28" spans="1:3" x14ac:dyDescent="0.25">
      <c r="A28" t="s">
        <v>298</v>
      </c>
      <c r="B28" t="s">
        <v>542</v>
      </c>
      <c r="C28">
        <v>3001</v>
      </c>
    </row>
    <row r="29" spans="1:3" x14ac:dyDescent="0.25">
      <c r="A29" t="s">
        <v>331</v>
      </c>
      <c r="B29" t="s">
        <v>544</v>
      </c>
      <c r="C29">
        <v>3080</v>
      </c>
    </row>
    <row r="30" spans="1:3" x14ac:dyDescent="0.25">
      <c r="A30" t="s">
        <v>314</v>
      </c>
      <c r="B30" t="s">
        <v>568</v>
      </c>
      <c r="C30">
        <v>3970</v>
      </c>
    </row>
    <row r="31" spans="1:3" x14ac:dyDescent="0.25">
      <c r="A31" t="s">
        <v>320</v>
      </c>
      <c r="B31" t="s">
        <v>568</v>
      </c>
      <c r="C31">
        <v>3970</v>
      </c>
    </row>
    <row r="32" spans="1:3" x14ac:dyDescent="0.25">
      <c r="A32" t="s">
        <v>288</v>
      </c>
      <c r="B32" t="s">
        <v>537</v>
      </c>
      <c r="C32">
        <v>1000</v>
      </c>
    </row>
    <row r="33" spans="1:3" x14ac:dyDescent="0.25">
      <c r="A33" t="s">
        <v>283</v>
      </c>
      <c r="B33" t="s">
        <v>535</v>
      </c>
      <c r="C33">
        <v>2280</v>
      </c>
    </row>
    <row r="34" spans="1:3" x14ac:dyDescent="0.25">
      <c r="A34" t="s">
        <v>276</v>
      </c>
      <c r="B34" t="s">
        <v>574</v>
      </c>
      <c r="C34">
        <v>6880</v>
      </c>
    </row>
    <row r="35" spans="1:3" x14ac:dyDescent="0.25">
      <c r="A35" t="s">
        <v>332</v>
      </c>
      <c r="B35" t="s">
        <v>581</v>
      </c>
      <c r="C35">
        <v>3080</v>
      </c>
    </row>
    <row r="36" spans="1:3" x14ac:dyDescent="0.25">
      <c r="A36" t="s">
        <v>338</v>
      </c>
      <c r="B36" t="s">
        <v>560</v>
      </c>
      <c r="C36">
        <v>7500</v>
      </c>
    </row>
    <row r="37" spans="1:3" x14ac:dyDescent="0.25">
      <c r="A37" t="s">
        <v>317</v>
      </c>
      <c r="B37" t="s">
        <v>568</v>
      </c>
      <c r="C37">
        <v>3970</v>
      </c>
    </row>
    <row r="38" spans="1:3" x14ac:dyDescent="0.25">
      <c r="A38" t="s">
        <v>330</v>
      </c>
      <c r="B38" t="s">
        <v>540</v>
      </c>
      <c r="C38">
        <v>1820</v>
      </c>
    </row>
    <row r="39" spans="1:3" x14ac:dyDescent="0.25">
      <c r="A39" t="s">
        <v>280</v>
      </c>
      <c r="B39" t="s">
        <v>579</v>
      </c>
      <c r="C39">
        <v>2018</v>
      </c>
    </row>
    <row r="40" spans="1:3" x14ac:dyDescent="0.25">
      <c r="A40" t="s">
        <v>292</v>
      </c>
      <c r="B40" t="s">
        <v>537</v>
      </c>
      <c r="C40">
        <v>1000</v>
      </c>
    </row>
    <row r="41" spans="1:3" x14ac:dyDescent="0.25">
      <c r="A41" t="s">
        <v>313</v>
      </c>
      <c r="B41" t="s">
        <v>568</v>
      </c>
      <c r="C41">
        <v>3970</v>
      </c>
    </row>
    <row r="42" spans="1:3" x14ac:dyDescent="0.25">
      <c r="A42" t="s">
        <v>312</v>
      </c>
      <c r="B42" t="s">
        <v>554</v>
      </c>
      <c r="C42">
        <v>8434</v>
      </c>
    </row>
    <row r="43" spans="1:3" x14ac:dyDescent="0.25">
      <c r="A43" t="s">
        <v>284</v>
      </c>
      <c r="B43" t="s">
        <v>536</v>
      </c>
      <c r="C43">
        <v>2460</v>
      </c>
    </row>
    <row r="44" spans="1:3" x14ac:dyDescent="0.25">
      <c r="A44" t="s">
        <v>285</v>
      </c>
      <c r="B44" t="s">
        <v>555</v>
      </c>
      <c r="C44">
        <v>9890</v>
      </c>
    </row>
    <row r="45" spans="1:3" x14ac:dyDescent="0.25">
      <c r="A45" t="s">
        <v>290</v>
      </c>
      <c r="B45" t="s">
        <v>537</v>
      </c>
      <c r="C45">
        <v>1000</v>
      </c>
    </row>
    <row r="46" spans="1:3" x14ac:dyDescent="0.25">
      <c r="A46" t="s">
        <v>345</v>
      </c>
      <c r="B46" t="s">
        <v>596</v>
      </c>
      <c r="C46">
        <v>1755</v>
      </c>
    </row>
    <row r="47" spans="1:3" x14ac:dyDescent="0.25">
      <c r="A47" t="s">
        <v>323</v>
      </c>
      <c r="B47" t="s">
        <v>545</v>
      </c>
      <c r="C47">
        <v>3800</v>
      </c>
    </row>
    <row r="48" spans="1:3" x14ac:dyDescent="0.25">
      <c r="A48" t="s">
        <v>294</v>
      </c>
      <c r="B48" t="s">
        <v>539</v>
      </c>
      <c r="C48">
        <v>1120</v>
      </c>
    </row>
    <row r="49" spans="1:3" x14ac:dyDescent="0.25">
      <c r="A49" t="s">
        <v>293</v>
      </c>
      <c r="B49" t="s">
        <v>538</v>
      </c>
      <c r="C49">
        <v>1140</v>
      </c>
    </row>
    <row r="50" spans="1:3" x14ac:dyDescent="0.25">
      <c r="A50" t="s">
        <v>344</v>
      </c>
      <c r="B50" t="s">
        <v>537</v>
      </c>
      <c r="C50">
        <v>1000</v>
      </c>
    </row>
    <row r="51" spans="1:3" x14ac:dyDescent="0.25">
      <c r="A51" t="s">
        <v>291</v>
      </c>
      <c r="B51" t="s">
        <v>537</v>
      </c>
      <c r="C51">
        <v>1040</v>
      </c>
    </row>
    <row r="52" spans="1:3" x14ac:dyDescent="0.25">
      <c r="A52" t="s">
        <v>336</v>
      </c>
      <c r="B52" t="s">
        <v>559</v>
      </c>
      <c r="C52">
        <v>7000</v>
      </c>
    </row>
    <row r="53" spans="1:3" x14ac:dyDescent="0.25">
      <c r="A53" t="s">
        <v>316</v>
      </c>
      <c r="B53" t="s">
        <v>568</v>
      </c>
      <c r="C53">
        <v>3970</v>
      </c>
    </row>
    <row r="54" spans="1:3" x14ac:dyDescent="0.25">
      <c r="A54" t="s">
        <v>287</v>
      </c>
      <c r="B54" t="s">
        <v>558</v>
      </c>
      <c r="C54">
        <v>9000</v>
      </c>
    </row>
    <row r="55" spans="1:3" x14ac:dyDescent="0.25">
      <c r="A55" t="s">
        <v>308</v>
      </c>
      <c r="B55" t="s">
        <v>578</v>
      </c>
      <c r="C55">
        <v>5024</v>
      </c>
    </row>
    <row r="56" spans="1:3" x14ac:dyDescent="0.25">
      <c r="A56" t="s">
        <v>289</v>
      </c>
      <c r="B56" t="s">
        <v>537</v>
      </c>
      <c r="C56">
        <v>1000</v>
      </c>
    </row>
    <row r="57" spans="1:3" x14ac:dyDescent="0.25">
      <c r="A57" t="s">
        <v>327</v>
      </c>
      <c r="B57" t="s">
        <v>567</v>
      </c>
      <c r="C57">
        <v>4900</v>
      </c>
    </row>
    <row r="58" spans="1:3" x14ac:dyDescent="0.25">
      <c r="A58" t="s">
        <v>321</v>
      </c>
      <c r="B58" t="s">
        <v>568</v>
      </c>
      <c r="C58">
        <v>3970</v>
      </c>
    </row>
    <row r="59" spans="1:3" x14ac:dyDescent="0.25">
      <c r="A59" t="s">
        <v>341</v>
      </c>
      <c r="B59" t="s">
        <v>549</v>
      </c>
      <c r="C59">
        <v>8310</v>
      </c>
    </row>
    <row r="60" spans="1:3" x14ac:dyDescent="0.25">
      <c r="A60" t="s">
        <v>333</v>
      </c>
      <c r="B60" t="s">
        <v>541</v>
      </c>
      <c r="C60">
        <v>1800</v>
      </c>
    </row>
    <row r="61" spans="1:3" x14ac:dyDescent="0.25">
      <c r="A61" t="s">
        <v>326</v>
      </c>
      <c r="B61" t="s">
        <v>564</v>
      </c>
      <c r="C61">
        <v>4000</v>
      </c>
    </row>
    <row r="62" spans="1:3" x14ac:dyDescent="0.25">
      <c r="A62" t="s">
        <v>339</v>
      </c>
      <c r="B62" t="s">
        <v>548</v>
      </c>
      <c r="C62">
        <v>8380</v>
      </c>
    </row>
    <row r="63" spans="1:3" x14ac:dyDescent="0.25">
      <c r="A63" t="s">
        <v>342</v>
      </c>
      <c r="B63" t="s">
        <v>552</v>
      </c>
      <c r="C63">
        <v>8400</v>
      </c>
    </row>
    <row r="64" spans="1:3" x14ac:dyDescent="0.25">
      <c r="A64" t="s">
        <v>325</v>
      </c>
      <c r="B64" t="s">
        <v>563</v>
      </c>
      <c r="C64">
        <v>4000</v>
      </c>
    </row>
    <row r="65" spans="1:3" x14ac:dyDescent="0.25">
      <c r="A65" t="s">
        <v>346</v>
      </c>
      <c r="B65" t="s">
        <v>543</v>
      </c>
      <c r="C65">
        <v>3052</v>
      </c>
    </row>
    <row r="66" spans="1:3" x14ac:dyDescent="0.25">
      <c r="A66" t="s">
        <v>322</v>
      </c>
      <c r="B66" t="s">
        <v>582</v>
      </c>
      <c r="C66">
        <v>3500</v>
      </c>
    </row>
    <row r="67" spans="1:3" x14ac:dyDescent="0.25">
      <c r="A67" t="s">
        <v>220</v>
      </c>
      <c r="B67" t="s">
        <v>583</v>
      </c>
      <c r="C67">
        <v>3000</v>
      </c>
    </row>
    <row r="68" spans="1:3" x14ac:dyDescent="0.25">
      <c r="A68" t="s">
        <v>236</v>
      </c>
      <c r="B68" t="s">
        <v>584</v>
      </c>
      <c r="C68">
        <v>8000</v>
      </c>
    </row>
    <row r="69" spans="1:3" x14ac:dyDescent="0.25">
      <c r="A69" t="s">
        <v>319</v>
      </c>
      <c r="B69" t="s">
        <v>568</v>
      </c>
      <c r="C69">
        <v>3970</v>
      </c>
    </row>
    <row r="70" spans="1:3" x14ac:dyDescent="0.25">
      <c r="A70" t="s">
        <v>299</v>
      </c>
      <c r="B70" t="s">
        <v>533</v>
      </c>
      <c r="C70">
        <v>2590</v>
      </c>
    </row>
    <row r="71" spans="1:3" x14ac:dyDescent="0.25">
      <c r="A71" t="s">
        <v>296</v>
      </c>
      <c r="B71" t="s">
        <v>534</v>
      </c>
      <c r="C71">
        <v>3290</v>
      </c>
    </row>
    <row r="72" spans="1:3" x14ac:dyDescent="0.25">
      <c r="A72" t="s">
        <v>315</v>
      </c>
      <c r="B72" t="s">
        <v>568</v>
      </c>
      <c r="C72">
        <v>3970</v>
      </c>
    </row>
    <row r="73" spans="1:3" x14ac:dyDescent="0.25">
      <c r="A73" t="s">
        <v>149</v>
      </c>
      <c r="B73" t="s">
        <v>565</v>
      </c>
      <c r="C73">
        <v>4750</v>
      </c>
    </row>
    <row r="74" spans="1:3" x14ac:dyDescent="0.25">
      <c r="A74" t="s">
        <v>305</v>
      </c>
      <c r="B74" t="s">
        <v>575</v>
      </c>
      <c r="C74">
        <v>5001</v>
      </c>
    </row>
    <row r="75" spans="1:3" x14ac:dyDescent="0.25">
      <c r="A75" t="s">
        <v>318</v>
      </c>
      <c r="B75" t="s">
        <v>568</v>
      </c>
      <c r="C75">
        <v>3970</v>
      </c>
    </row>
    <row r="76" spans="1:3" x14ac:dyDescent="0.25">
      <c r="A76" t="s">
        <v>349</v>
      </c>
      <c r="B76" t="s">
        <v>585</v>
      </c>
      <c r="C76">
        <v>8430</v>
      </c>
    </row>
    <row r="77" spans="1:3" x14ac:dyDescent="0.25">
      <c r="A77" t="s">
        <v>350</v>
      </c>
      <c r="B77" t="s">
        <v>586</v>
      </c>
      <c r="C77">
        <v>8460</v>
      </c>
    </row>
    <row r="78" spans="1:3" x14ac:dyDescent="0.25">
      <c r="A78" t="s">
        <v>351</v>
      </c>
      <c r="B78" t="s">
        <v>587</v>
      </c>
      <c r="C78">
        <v>8750</v>
      </c>
    </row>
    <row r="79" spans="1:3" x14ac:dyDescent="0.25">
      <c r="A79" t="s">
        <v>354</v>
      </c>
      <c r="B79" t="s">
        <v>562</v>
      </c>
      <c r="C79">
        <v>4690</v>
      </c>
    </row>
    <row r="80" spans="1:3" x14ac:dyDescent="0.25">
      <c r="A80" t="s">
        <v>355</v>
      </c>
      <c r="B80" t="s">
        <v>566</v>
      </c>
      <c r="C80">
        <v>4700</v>
      </c>
    </row>
    <row r="81" spans="1:3" x14ac:dyDescent="0.25">
      <c r="A81" t="s">
        <v>328</v>
      </c>
      <c r="B81" t="s">
        <v>572</v>
      </c>
      <c r="C81">
        <v>6600</v>
      </c>
    </row>
    <row r="82" spans="1:3" x14ac:dyDescent="0.25">
      <c r="A82" t="s">
        <v>306</v>
      </c>
      <c r="B82" t="s">
        <v>576</v>
      </c>
      <c r="C82">
        <v>5020</v>
      </c>
    </row>
    <row r="83" spans="1:3" x14ac:dyDescent="0.25">
      <c r="A83" t="s">
        <v>353</v>
      </c>
      <c r="B83" t="s">
        <v>597</v>
      </c>
      <c r="C83">
        <v>7020</v>
      </c>
    </row>
    <row r="84" spans="1:3" x14ac:dyDescent="0.25">
      <c r="A84" t="s">
        <v>310</v>
      </c>
      <c r="B84" t="s">
        <v>598</v>
      </c>
      <c r="C84">
        <v>3530</v>
      </c>
    </row>
    <row r="85" spans="1:3" x14ac:dyDescent="0.25">
      <c r="A85" t="s">
        <v>300</v>
      </c>
      <c r="B85" t="s">
        <v>588</v>
      </c>
      <c r="C85">
        <v>3461</v>
      </c>
    </row>
    <row r="86" spans="1:3" x14ac:dyDescent="0.25">
      <c r="A86" t="s">
        <v>302</v>
      </c>
      <c r="B86" t="s">
        <v>551</v>
      </c>
      <c r="C86">
        <v>8920</v>
      </c>
    </row>
    <row r="87" spans="1:3" x14ac:dyDescent="0.25">
      <c r="A87" t="s">
        <v>297</v>
      </c>
      <c r="B87" t="s">
        <v>542</v>
      </c>
      <c r="C87">
        <v>3001</v>
      </c>
    </row>
    <row r="88" spans="1:3" x14ac:dyDescent="0.25">
      <c r="A88" t="s">
        <v>324</v>
      </c>
      <c r="B88" t="s">
        <v>569</v>
      </c>
      <c r="C88">
        <v>3690</v>
      </c>
    </row>
  </sheetData>
  <sheetProtection password="CF11" sheet="1" objects="1" scenarios="1"/>
  <sortState ref="A2:A89">
    <sortCondition ref="A2:A89"/>
  </sortState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7"/>
  <dimension ref="A1:A139"/>
  <sheetViews>
    <sheetView workbookViewId="0">
      <selection activeCell="C37" sqref="C37:H37"/>
    </sheetView>
  </sheetViews>
  <sheetFormatPr defaultRowHeight="15" x14ac:dyDescent="0.25"/>
  <cols>
    <col min="1" max="1" width="23.7109375" bestFit="1" customWidth="1"/>
  </cols>
  <sheetData>
    <row r="1" spans="1:1" x14ac:dyDescent="0.25">
      <c r="A1" t="s">
        <v>24</v>
      </c>
    </row>
    <row r="2" spans="1:1" x14ac:dyDescent="0.25">
      <c r="A2" t="s">
        <v>229</v>
      </c>
    </row>
    <row r="3" spans="1:1" x14ac:dyDescent="0.25">
      <c r="A3" t="s">
        <v>212</v>
      </c>
    </row>
    <row r="4" spans="1:1" x14ac:dyDescent="0.25">
      <c r="A4" t="s">
        <v>152</v>
      </c>
    </row>
    <row r="5" spans="1:1" x14ac:dyDescent="0.25">
      <c r="A5" t="s">
        <v>244</v>
      </c>
    </row>
    <row r="6" spans="1:1" x14ac:dyDescent="0.25">
      <c r="A6" t="s">
        <v>235</v>
      </c>
    </row>
    <row r="7" spans="1:1" x14ac:dyDescent="0.25">
      <c r="A7" t="s">
        <v>179</v>
      </c>
    </row>
    <row r="8" spans="1:1" x14ac:dyDescent="0.25">
      <c r="A8" t="s">
        <v>260</v>
      </c>
    </row>
    <row r="9" spans="1:1" x14ac:dyDescent="0.25">
      <c r="A9" t="s">
        <v>245</v>
      </c>
    </row>
    <row r="10" spans="1:1" x14ac:dyDescent="0.25">
      <c r="A10" t="s">
        <v>232</v>
      </c>
    </row>
    <row r="11" spans="1:1" x14ac:dyDescent="0.25">
      <c r="A11" t="s">
        <v>175</v>
      </c>
    </row>
    <row r="12" spans="1:1" x14ac:dyDescent="0.25">
      <c r="A12" t="s">
        <v>218</v>
      </c>
    </row>
    <row r="13" spans="1:1" x14ac:dyDescent="0.25">
      <c r="A13" t="s">
        <v>165</v>
      </c>
    </row>
    <row r="14" spans="1:1" x14ac:dyDescent="0.25">
      <c r="A14" t="s">
        <v>158</v>
      </c>
    </row>
    <row r="15" spans="1:1" x14ac:dyDescent="0.25">
      <c r="A15" t="s">
        <v>157</v>
      </c>
    </row>
    <row r="16" spans="1:1" x14ac:dyDescent="0.25">
      <c r="A16" t="s">
        <v>180</v>
      </c>
    </row>
    <row r="17" spans="1:1" x14ac:dyDescent="0.25">
      <c r="A17" t="s">
        <v>151</v>
      </c>
    </row>
    <row r="18" spans="1:1" x14ac:dyDescent="0.25">
      <c r="A18" t="s">
        <v>154</v>
      </c>
    </row>
    <row r="19" spans="1:1" x14ac:dyDescent="0.25">
      <c r="A19" t="s">
        <v>189</v>
      </c>
    </row>
    <row r="20" spans="1:1" x14ac:dyDescent="0.25">
      <c r="A20" t="s">
        <v>258</v>
      </c>
    </row>
    <row r="21" spans="1:1" x14ac:dyDescent="0.25">
      <c r="A21" t="s">
        <v>178</v>
      </c>
    </row>
    <row r="22" spans="1:1" x14ac:dyDescent="0.25">
      <c r="A22" t="s">
        <v>166</v>
      </c>
    </row>
    <row r="23" spans="1:1" x14ac:dyDescent="0.25">
      <c r="A23" t="s">
        <v>183</v>
      </c>
    </row>
    <row r="24" spans="1:1" x14ac:dyDescent="0.25">
      <c r="A24" t="s">
        <v>204</v>
      </c>
    </row>
    <row r="25" spans="1:1" x14ac:dyDescent="0.25">
      <c r="A25" t="s">
        <v>231</v>
      </c>
    </row>
    <row r="26" spans="1:1" x14ac:dyDescent="0.25">
      <c r="A26" t="s">
        <v>227</v>
      </c>
    </row>
    <row r="27" spans="1:1" x14ac:dyDescent="0.25">
      <c r="A27" t="s">
        <v>169</v>
      </c>
    </row>
    <row r="28" spans="1:1" x14ac:dyDescent="0.25">
      <c r="A28" t="s">
        <v>199</v>
      </c>
    </row>
    <row r="29" spans="1:1" x14ac:dyDescent="0.25">
      <c r="A29" t="s">
        <v>196</v>
      </c>
    </row>
    <row r="30" spans="1:1" x14ac:dyDescent="0.25">
      <c r="A30" t="s">
        <v>173</v>
      </c>
    </row>
    <row r="31" spans="1:1" x14ac:dyDescent="0.25">
      <c r="A31" t="s">
        <v>269</v>
      </c>
    </row>
    <row r="32" spans="1:1" x14ac:dyDescent="0.25">
      <c r="A32" t="s">
        <v>261</v>
      </c>
    </row>
    <row r="33" spans="1:1" x14ac:dyDescent="0.25">
      <c r="A33" t="s">
        <v>181</v>
      </c>
    </row>
    <row r="34" spans="1:1" x14ac:dyDescent="0.25">
      <c r="A34" t="s">
        <v>254</v>
      </c>
    </row>
    <row r="35" spans="1:1" x14ac:dyDescent="0.25">
      <c r="A35" t="s">
        <v>273</v>
      </c>
    </row>
    <row r="36" spans="1:1" x14ac:dyDescent="0.25">
      <c r="A36" t="s">
        <v>192</v>
      </c>
    </row>
    <row r="37" spans="1:1" x14ac:dyDescent="0.25">
      <c r="A37" t="s">
        <v>268</v>
      </c>
    </row>
    <row r="38" spans="1:1" x14ac:dyDescent="0.25">
      <c r="A38" t="s">
        <v>272</v>
      </c>
    </row>
    <row r="39" spans="1:1" x14ac:dyDescent="0.25">
      <c r="A39" t="s">
        <v>264</v>
      </c>
    </row>
    <row r="40" spans="1:1" x14ac:dyDescent="0.25">
      <c r="A40" t="s">
        <v>237</v>
      </c>
    </row>
    <row r="41" spans="1:1" x14ac:dyDescent="0.25">
      <c r="A41" t="s">
        <v>172</v>
      </c>
    </row>
    <row r="42" spans="1:1" x14ac:dyDescent="0.25">
      <c r="A42" t="s">
        <v>214</v>
      </c>
    </row>
    <row r="43" spans="1:1" x14ac:dyDescent="0.25">
      <c r="A43" t="s">
        <v>191</v>
      </c>
    </row>
    <row r="44" spans="1:1" x14ac:dyDescent="0.25">
      <c r="A44" t="s">
        <v>222</v>
      </c>
    </row>
    <row r="45" spans="1:1" x14ac:dyDescent="0.25">
      <c r="A45" t="s">
        <v>221</v>
      </c>
    </row>
    <row r="46" spans="1:1" x14ac:dyDescent="0.25">
      <c r="A46" t="s">
        <v>153</v>
      </c>
    </row>
    <row r="47" spans="1:1" x14ac:dyDescent="0.25">
      <c r="A47" t="s">
        <v>164</v>
      </c>
    </row>
    <row r="48" spans="1:1" x14ac:dyDescent="0.25">
      <c r="A48" t="s">
        <v>259</v>
      </c>
    </row>
    <row r="49" spans="1:1" x14ac:dyDescent="0.25">
      <c r="A49" t="s">
        <v>242</v>
      </c>
    </row>
    <row r="50" spans="1:1" x14ac:dyDescent="0.25">
      <c r="A50" t="s">
        <v>240</v>
      </c>
    </row>
    <row r="51" spans="1:1" x14ac:dyDescent="0.25">
      <c r="A51" t="s">
        <v>162</v>
      </c>
    </row>
    <row r="52" spans="1:1" x14ac:dyDescent="0.25">
      <c r="A52" t="s">
        <v>233</v>
      </c>
    </row>
    <row r="53" spans="1:1" x14ac:dyDescent="0.25">
      <c r="A53" t="s">
        <v>160</v>
      </c>
    </row>
    <row r="54" spans="1:1" x14ac:dyDescent="0.25">
      <c r="A54" t="s">
        <v>238</v>
      </c>
    </row>
    <row r="55" spans="1:1" x14ac:dyDescent="0.25">
      <c r="A55" t="s">
        <v>217</v>
      </c>
    </row>
    <row r="56" spans="1:1" x14ac:dyDescent="0.25">
      <c r="A56" t="s">
        <v>228</v>
      </c>
    </row>
    <row r="57" spans="1:1" x14ac:dyDescent="0.25">
      <c r="A57" t="s">
        <v>176</v>
      </c>
    </row>
    <row r="58" spans="1:1" x14ac:dyDescent="0.25">
      <c r="A58" t="s">
        <v>249</v>
      </c>
    </row>
    <row r="59" spans="1:1" x14ac:dyDescent="0.25">
      <c r="A59" t="s">
        <v>271</v>
      </c>
    </row>
    <row r="60" spans="1:1" x14ac:dyDescent="0.25">
      <c r="A60" t="s">
        <v>263</v>
      </c>
    </row>
    <row r="61" spans="1:1" x14ac:dyDescent="0.25">
      <c r="A61" t="s">
        <v>267</v>
      </c>
    </row>
    <row r="62" spans="1:1" x14ac:dyDescent="0.25">
      <c r="A62" t="s">
        <v>248</v>
      </c>
    </row>
    <row r="63" spans="1:1" x14ac:dyDescent="0.25">
      <c r="A63" t="s">
        <v>209</v>
      </c>
    </row>
    <row r="64" spans="1:1" x14ac:dyDescent="0.25">
      <c r="A64" t="s">
        <v>194</v>
      </c>
    </row>
    <row r="65" spans="1:1" x14ac:dyDescent="0.25">
      <c r="A65" t="s">
        <v>161</v>
      </c>
    </row>
    <row r="66" spans="1:1" x14ac:dyDescent="0.25">
      <c r="A66" t="s">
        <v>211</v>
      </c>
    </row>
    <row r="67" spans="1:1" x14ac:dyDescent="0.25">
      <c r="A67" t="s">
        <v>270</v>
      </c>
    </row>
    <row r="68" spans="1:1" x14ac:dyDescent="0.25">
      <c r="A68" t="s">
        <v>356</v>
      </c>
    </row>
    <row r="69" spans="1:1" x14ac:dyDescent="0.25">
      <c r="A69" t="s">
        <v>266</v>
      </c>
    </row>
    <row r="70" spans="1:1" x14ac:dyDescent="0.25">
      <c r="A70" t="s">
        <v>251</v>
      </c>
    </row>
    <row r="71" spans="1:1" x14ac:dyDescent="0.25">
      <c r="A71" t="s">
        <v>163</v>
      </c>
    </row>
    <row r="72" spans="1:1" x14ac:dyDescent="0.25">
      <c r="A72" t="s">
        <v>230</v>
      </c>
    </row>
    <row r="73" spans="1:1" x14ac:dyDescent="0.25">
      <c r="A73" t="s">
        <v>201</v>
      </c>
    </row>
    <row r="74" spans="1:1" x14ac:dyDescent="0.25">
      <c r="A74" t="s">
        <v>200</v>
      </c>
    </row>
    <row r="75" spans="1:1" x14ac:dyDescent="0.25">
      <c r="A75" t="s">
        <v>203</v>
      </c>
    </row>
    <row r="76" spans="1:1" x14ac:dyDescent="0.25">
      <c r="A76" t="s">
        <v>202</v>
      </c>
    </row>
    <row r="77" spans="1:1" x14ac:dyDescent="0.25">
      <c r="A77" t="s">
        <v>274</v>
      </c>
    </row>
    <row r="78" spans="1:1" x14ac:dyDescent="0.25">
      <c r="A78" t="s">
        <v>215</v>
      </c>
    </row>
    <row r="79" spans="1:1" x14ac:dyDescent="0.25">
      <c r="A79" t="s">
        <v>213</v>
      </c>
    </row>
    <row r="80" spans="1:1" x14ac:dyDescent="0.25">
      <c r="A80" t="s">
        <v>198</v>
      </c>
    </row>
    <row r="81" spans="1:1" x14ac:dyDescent="0.25">
      <c r="A81" t="s">
        <v>187</v>
      </c>
    </row>
    <row r="82" spans="1:1" x14ac:dyDescent="0.25">
      <c r="A82" t="s">
        <v>171</v>
      </c>
    </row>
    <row r="83" spans="1:1" x14ac:dyDescent="0.25">
      <c r="A83" t="s">
        <v>197</v>
      </c>
    </row>
    <row r="84" spans="1:1" x14ac:dyDescent="0.25">
      <c r="A84" t="s">
        <v>205</v>
      </c>
    </row>
    <row r="85" spans="1:1" x14ac:dyDescent="0.25">
      <c r="A85" t="s">
        <v>177</v>
      </c>
    </row>
    <row r="86" spans="1:1" x14ac:dyDescent="0.25">
      <c r="A86" t="s">
        <v>265</v>
      </c>
    </row>
    <row r="87" spans="1:1" x14ac:dyDescent="0.25">
      <c r="A87" t="s">
        <v>155</v>
      </c>
    </row>
    <row r="88" spans="1:1" x14ac:dyDescent="0.25">
      <c r="A88" t="s">
        <v>195</v>
      </c>
    </row>
    <row r="89" spans="1:1" x14ac:dyDescent="0.25">
      <c r="A89" t="s">
        <v>255</v>
      </c>
    </row>
    <row r="90" spans="1:1" x14ac:dyDescent="0.25">
      <c r="A90" t="s">
        <v>243</v>
      </c>
    </row>
    <row r="91" spans="1:1" x14ac:dyDescent="0.25">
      <c r="A91" t="s">
        <v>193</v>
      </c>
    </row>
    <row r="92" spans="1:1" x14ac:dyDescent="0.25">
      <c r="A92" t="s">
        <v>226</v>
      </c>
    </row>
    <row r="93" spans="1:1" x14ac:dyDescent="0.25">
      <c r="A93" t="s">
        <v>224</v>
      </c>
    </row>
    <row r="94" spans="1:1" x14ac:dyDescent="0.25">
      <c r="A94" t="s">
        <v>239</v>
      </c>
    </row>
    <row r="95" spans="1:1" x14ac:dyDescent="0.25">
      <c r="A95" t="s">
        <v>188</v>
      </c>
    </row>
    <row r="96" spans="1:1" x14ac:dyDescent="0.25">
      <c r="A96" t="s">
        <v>253</v>
      </c>
    </row>
    <row r="97" spans="1:1" x14ac:dyDescent="0.25">
      <c r="A97" t="s">
        <v>159</v>
      </c>
    </row>
    <row r="98" spans="1:1" x14ac:dyDescent="0.25">
      <c r="A98" t="s">
        <v>186</v>
      </c>
    </row>
    <row r="99" spans="1:1" x14ac:dyDescent="0.25">
      <c r="A99" t="s">
        <v>223</v>
      </c>
    </row>
    <row r="100" spans="1:1" x14ac:dyDescent="0.25">
      <c r="A100" t="s">
        <v>250</v>
      </c>
    </row>
    <row r="101" spans="1:1" x14ac:dyDescent="0.25">
      <c r="A101" t="s">
        <v>252</v>
      </c>
    </row>
    <row r="102" spans="1:1" x14ac:dyDescent="0.25">
      <c r="A102" t="s">
        <v>241</v>
      </c>
    </row>
    <row r="103" spans="1:1" x14ac:dyDescent="0.25">
      <c r="A103" t="s">
        <v>256</v>
      </c>
    </row>
    <row r="104" spans="1:1" x14ac:dyDescent="0.25">
      <c r="A104" t="s">
        <v>246</v>
      </c>
    </row>
    <row r="105" spans="1:1" x14ac:dyDescent="0.25">
      <c r="A105" t="s">
        <v>257</v>
      </c>
    </row>
    <row r="106" spans="1:1" x14ac:dyDescent="0.25">
      <c r="A106" t="s">
        <v>156</v>
      </c>
    </row>
    <row r="107" spans="1:1" x14ac:dyDescent="0.25">
      <c r="A107" t="s">
        <v>216</v>
      </c>
    </row>
    <row r="108" spans="1:1" x14ac:dyDescent="0.25">
      <c r="A108" t="s">
        <v>185</v>
      </c>
    </row>
    <row r="109" spans="1:1" x14ac:dyDescent="0.25">
      <c r="A109" t="s">
        <v>168</v>
      </c>
    </row>
    <row r="110" spans="1:1" x14ac:dyDescent="0.25">
      <c r="A110" t="s">
        <v>247</v>
      </c>
    </row>
    <row r="111" spans="1:1" x14ac:dyDescent="0.25">
      <c r="A111" t="s">
        <v>182</v>
      </c>
    </row>
    <row r="112" spans="1:1" x14ac:dyDescent="0.25">
      <c r="A112" t="s">
        <v>220</v>
      </c>
    </row>
    <row r="113" spans="1:1" x14ac:dyDescent="0.25">
      <c r="A113" t="s">
        <v>236</v>
      </c>
    </row>
    <row r="114" spans="1:1" x14ac:dyDescent="0.25">
      <c r="A114" t="s">
        <v>190</v>
      </c>
    </row>
    <row r="115" spans="1:1" x14ac:dyDescent="0.25">
      <c r="A115" t="s">
        <v>174</v>
      </c>
    </row>
    <row r="116" spans="1:1" x14ac:dyDescent="0.25">
      <c r="A116" t="s">
        <v>167</v>
      </c>
    </row>
    <row r="117" spans="1:1" x14ac:dyDescent="0.25">
      <c r="A117" t="s">
        <v>357</v>
      </c>
    </row>
    <row r="118" spans="1:1" x14ac:dyDescent="0.25">
      <c r="A118" t="s">
        <v>208</v>
      </c>
    </row>
    <row r="119" spans="1:1" x14ac:dyDescent="0.25">
      <c r="A119" t="s">
        <v>368</v>
      </c>
    </row>
    <row r="120" spans="1:1" x14ac:dyDescent="0.25">
      <c r="A120" t="s">
        <v>369</v>
      </c>
    </row>
    <row r="121" spans="1:1" x14ac:dyDescent="0.25">
      <c r="A121" t="s">
        <v>358</v>
      </c>
    </row>
    <row r="122" spans="1:1" x14ac:dyDescent="0.25">
      <c r="A122" t="s">
        <v>207</v>
      </c>
    </row>
    <row r="123" spans="1:1" x14ac:dyDescent="0.25">
      <c r="A123" t="s">
        <v>363</v>
      </c>
    </row>
    <row r="124" spans="1:1" x14ac:dyDescent="0.25">
      <c r="A124" t="s">
        <v>367</v>
      </c>
    </row>
    <row r="125" spans="1:1" x14ac:dyDescent="0.25">
      <c r="A125" t="s">
        <v>364</v>
      </c>
    </row>
    <row r="126" spans="1:1" x14ac:dyDescent="0.25">
      <c r="A126" t="s">
        <v>365</v>
      </c>
    </row>
    <row r="127" spans="1:1" x14ac:dyDescent="0.25">
      <c r="A127" t="s">
        <v>366</v>
      </c>
    </row>
    <row r="128" spans="1:1" x14ac:dyDescent="0.25">
      <c r="A128" t="s">
        <v>206</v>
      </c>
    </row>
    <row r="129" spans="1:1" x14ac:dyDescent="0.25">
      <c r="A129" t="s">
        <v>359</v>
      </c>
    </row>
    <row r="130" spans="1:1" x14ac:dyDescent="0.25">
      <c r="A130" t="s">
        <v>360</v>
      </c>
    </row>
    <row r="131" spans="1:1" x14ac:dyDescent="0.25">
      <c r="A131" t="s">
        <v>361</v>
      </c>
    </row>
    <row r="132" spans="1:1" x14ac:dyDescent="0.25">
      <c r="A132" t="s">
        <v>362</v>
      </c>
    </row>
    <row r="133" spans="1:1" x14ac:dyDescent="0.25">
      <c r="A133" t="s">
        <v>170</v>
      </c>
    </row>
    <row r="134" spans="1:1" x14ac:dyDescent="0.25">
      <c r="A134" t="s">
        <v>184</v>
      </c>
    </row>
    <row r="135" spans="1:1" x14ac:dyDescent="0.25">
      <c r="A135" t="s">
        <v>225</v>
      </c>
    </row>
    <row r="136" spans="1:1" x14ac:dyDescent="0.25">
      <c r="A136" t="s">
        <v>262</v>
      </c>
    </row>
    <row r="137" spans="1:1" x14ac:dyDescent="0.25">
      <c r="A137" t="s">
        <v>210</v>
      </c>
    </row>
    <row r="138" spans="1:1" x14ac:dyDescent="0.25">
      <c r="A138" t="s">
        <v>234</v>
      </c>
    </row>
    <row r="139" spans="1:1" x14ac:dyDescent="0.25">
      <c r="A139" t="s">
        <v>219</v>
      </c>
    </row>
  </sheetData>
  <sheetProtection password="CF11" sheet="1" objects="1" scenarios="1"/>
  <sortState ref="A2:A137">
    <sortCondition ref="A2:A137"/>
  </sortState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00FF00"/>
  </sheetPr>
  <dimension ref="A1:M66"/>
  <sheetViews>
    <sheetView topLeftCell="A10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601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609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701</v>
      </c>
      <c r="C9" s="117"/>
      <c r="D9" s="117"/>
      <c r="E9" s="118"/>
      <c r="F9" s="65" t="s">
        <v>146</v>
      </c>
      <c r="G9" s="67" t="s">
        <v>977</v>
      </c>
      <c r="H9" s="63" t="s">
        <v>29</v>
      </c>
      <c r="I9" s="68">
        <v>42947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692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976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975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 t="s">
        <v>966</v>
      </c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0</v>
      </c>
      <c r="D16" s="96"/>
      <c r="E16" s="96"/>
      <c r="F16" s="96"/>
      <c r="G16" s="96"/>
      <c r="H16" s="111"/>
      <c r="I16" s="70">
        <f>VLOOKUP(C16,Basisdata!$A$4:$B$8,2,FALSE)</f>
        <v>25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1</v>
      </c>
      <c r="D17" s="96"/>
      <c r="E17" s="96"/>
      <c r="F17" s="96"/>
      <c r="G17" s="96"/>
      <c r="H17" s="111"/>
      <c r="I17" s="70">
        <f>VLOOKUP(C17,Basisdata!$E$4:$F$8,2,FALSE)</f>
        <v>1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2</v>
      </c>
      <c r="D18" s="96"/>
      <c r="E18" s="96"/>
      <c r="F18" s="96"/>
      <c r="G18" s="96"/>
      <c r="H18" s="111"/>
      <c r="I18" s="70">
        <f>VLOOKUP(C18,Basisdata!A13:B20,2,FALSE)</f>
        <v>1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1251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normaal brandrisico, basisbeveiliging</v>
      </c>
      <c r="D23" s="93"/>
      <c r="E23" s="93"/>
      <c r="F23" s="93"/>
      <c r="G23" s="93"/>
      <c r="H23" s="110"/>
      <c r="I23" s="73">
        <f>+I16*I17*I18*I19*(I20*I21*I22)</f>
        <v>25</v>
      </c>
      <c r="J23" s="63">
        <f>+IF(I23&gt;400,10000,+IF(I23&gt;100,400,+IF(I23&gt;25,100,25)))</f>
        <v>25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475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8</v>
      </c>
      <c r="D28" s="96"/>
      <c r="E28" s="96"/>
      <c r="F28" s="96"/>
      <c r="G28" s="96"/>
      <c r="H28" s="96"/>
      <c r="I28" s="75">
        <f>VLOOKUP(C28,Basisdata!$I$4:$J$21,2,FALSE)</f>
        <v>1</v>
      </c>
    </row>
    <row r="29" spans="1:13" ht="15.75" x14ac:dyDescent="0.25">
      <c r="A29" s="105" t="s">
        <v>10</v>
      </c>
      <c r="B29" s="105"/>
      <c r="C29" s="95" t="s">
        <v>8</v>
      </c>
      <c r="D29" s="96"/>
      <c r="E29" s="96"/>
      <c r="F29" s="96"/>
      <c r="G29" s="96"/>
      <c r="H29" s="96"/>
      <c r="I29" s="75">
        <f>VLOOKUP(C29,Basisdata!$I$4:$J$21,2,FALSE)</f>
        <v>1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6.25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497</v>
      </c>
      <c r="D36" s="96"/>
      <c r="E36" s="96"/>
      <c r="F36" s="96"/>
      <c r="G36" s="96"/>
      <c r="H36" s="96"/>
      <c r="I36" s="77">
        <f>VLOOKUP(C36,Basisdata!$I$41:$J$46,2,FALSE)</f>
        <v>0.1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87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93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500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0.625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489</v>
      </c>
      <c r="D50" s="96"/>
      <c r="E50" s="96"/>
      <c r="F50" s="96"/>
      <c r="G50" s="96"/>
      <c r="H50" s="96"/>
      <c r="I50" s="75">
        <f>VLOOKUP(C50,Basisdata!$I$59:$J$69,2,FALSE)</f>
        <v>1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0.625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3.125E-2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3:I13"/>
    <mergeCell ref="C14:I14"/>
    <mergeCell ref="A15:I15"/>
    <mergeCell ref="C11:I11"/>
    <mergeCell ref="C12:I12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69C7F005-0A44-4676-980F-B6C879FA150D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C22BADAD-23C4-4507-B82D-AD1583380F9D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77EB91E0-82EE-4958-946F-7567B828AA96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EE875D03-609B-497D-8ED9-8F27022F6665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71C78CA4-FAEB-45EB-BA9D-3B94157B0C20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D6A292DD-10D3-44AC-BC94-49C9B8E72615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A8D07C04-44F4-44AC-960B-DE81A98D6675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EB366999-199A-4BD5-AEC3-AD964B0F68B4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4B5026C3-26CB-4FF3-80BA-3AD18CE1886B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124C15A6-55EB-42DB-9452-8B887B21C087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02485D39-013B-43CB-90F3-7FABF67A2407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1F71319C-D782-4825-A2FC-A060325A9CC8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5B3DF622-97FE-49A6-8910-E046C6907D78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F73D8D25-96B0-47F3-8B4D-435D85DA147F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96C75955-E4EE-4B39-8026-5D556589FED9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B4D5EA53-0828-42BE-B33C-A3E2CC3A0DC2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8"/>
  <dimension ref="A1:E127"/>
  <sheetViews>
    <sheetView topLeftCell="A41" workbookViewId="0">
      <selection activeCell="C37" sqref="C37:H37"/>
    </sheetView>
  </sheetViews>
  <sheetFormatPr defaultColWidth="9.140625" defaultRowHeight="15" x14ac:dyDescent="0.25"/>
  <cols>
    <col min="1" max="1" width="10.7109375" style="35" customWidth="1"/>
    <col min="2" max="2" width="13.42578125" style="34" customWidth="1"/>
    <col min="3" max="3" width="24.85546875" style="34" customWidth="1"/>
    <col min="4" max="4" width="27.5703125" style="34" customWidth="1"/>
    <col min="5" max="5" width="36.5703125" style="34" customWidth="1"/>
    <col min="6" max="16384" width="9.140625" style="34"/>
  </cols>
  <sheetData>
    <row r="1" spans="1:5" ht="43.5" customHeight="1" thickBot="1" x14ac:dyDescent="0.3">
      <c r="A1" s="36" t="s">
        <v>469</v>
      </c>
      <c r="B1" s="36" t="s">
        <v>397</v>
      </c>
      <c r="C1" s="36" t="s">
        <v>374</v>
      </c>
      <c r="D1" s="36" t="s">
        <v>84</v>
      </c>
      <c r="E1" s="36" t="s">
        <v>375</v>
      </c>
    </row>
    <row r="2" spans="1:5" ht="15.75" thickTop="1" x14ac:dyDescent="0.25">
      <c r="A2" s="194" t="s">
        <v>470</v>
      </c>
      <c r="B2" s="202" t="s">
        <v>398</v>
      </c>
      <c r="C2" s="205" t="s">
        <v>373</v>
      </c>
      <c r="D2" s="205" t="s">
        <v>376</v>
      </c>
      <c r="E2" s="38" t="s">
        <v>377</v>
      </c>
    </row>
    <row r="3" spans="1:5" x14ac:dyDescent="0.25">
      <c r="A3" s="195"/>
      <c r="B3" s="203"/>
      <c r="C3" s="197"/>
      <c r="D3" s="197"/>
      <c r="E3" s="39" t="s">
        <v>378</v>
      </c>
    </row>
    <row r="4" spans="1:5" ht="30" x14ac:dyDescent="0.25">
      <c r="A4" s="195"/>
      <c r="B4" s="203"/>
      <c r="C4" s="197"/>
      <c r="D4" s="197"/>
      <c r="E4" s="39" t="s">
        <v>379</v>
      </c>
    </row>
    <row r="5" spans="1:5" ht="30" x14ac:dyDescent="0.25">
      <c r="A5" s="195"/>
      <c r="B5" s="203"/>
      <c r="C5" s="197"/>
      <c r="D5" s="197"/>
      <c r="E5" s="39" t="s">
        <v>380</v>
      </c>
    </row>
    <row r="6" spans="1:5" x14ac:dyDescent="0.25">
      <c r="A6" s="195"/>
      <c r="B6" s="203"/>
      <c r="C6" s="197" t="s">
        <v>381</v>
      </c>
      <c r="D6" s="197" t="s">
        <v>382</v>
      </c>
      <c r="E6" s="39" t="s">
        <v>383</v>
      </c>
    </row>
    <row r="7" spans="1:5" x14ac:dyDescent="0.25">
      <c r="A7" s="195"/>
      <c r="B7" s="203"/>
      <c r="C7" s="197"/>
      <c r="D7" s="197"/>
      <c r="E7" s="39" t="s">
        <v>384</v>
      </c>
    </row>
    <row r="8" spans="1:5" x14ac:dyDescent="0.25">
      <c r="A8" s="195"/>
      <c r="B8" s="203"/>
      <c r="C8" s="197"/>
      <c r="D8" s="197"/>
      <c r="E8" s="39" t="s">
        <v>385</v>
      </c>
    </row>
    <row r="9" spans="1:5" x14ac:dyDescent="0.25">
      <c r="A9" s="195"/>
      <c r="B9" s="203"/>
      <c r="C9" s="197"/>
      <c r="D9" s="197"/>
      <c r="E9" s="39" t="s">
        <v>394</v>
      </c>
    </row>
    <row r="10" spans="1:5" ht="30" x14ac:dyDescent="0.25">
      <c r="A10" s="195"/>
      <c r="B10" s="203"/>
      <c r="C10" s="197"/>
      <c r="D10" s="197"/>
      <c r="E10" s="39" t="s">
        <v>386</v>
      </c>
    </row>
    <row r="11" spans="1:5" ht="30" x14ac:dyDescent="0.25">
      <c r="A11" s="195"/>
      <c r="B11" s="203"/>
      <c r="C11" s="197" t="s">
        <v>387</v>
      </c>
      <c r="D11" s="197" t="s">
        <v>388</v>
      </c>
      <c r="E11" s="39" t="s">
        <v>389</v>
      </c>
    </row>
    <row r="12" spans="1:5" x14ac:dyDescent="0.25">
      <c r="A12" s="195"/>
      <c r="B12" s="203"/>
      <c r="C12" s="197"/>
      <c r="D12" s="197"/>
      <c r="E12" s="39" t="s">
        <v>390</v>
      </c>
    </row>
    <row r="13" spans="1:5" x14ac:dyDescent="0.25">
      <c r="A13" s="195"/>
      <c r="B13" s="203"/>
      <c r="C13" s="197"/>
      <c r="D13" s="197"/>
      <c r="E13" s="39" t="s">
        <v>391</v>
      </c>
    </row>
    <row r="14" spans="1:5" x14ac:dyDescent="0.25">
      <c r="A14" s="195"/>
      <c r="B14" s="203"/>
      <c r="C14" s="197"/>
      <c r="D14" s="197"/>
      <c r="E14" s="39" t="s">
        <v>395</v>
      </c>
    </row>
    <row r="15" spans="1:5" x14ac:dyDescent="0.25">
      <c r="A15" s="195"/>
      <c r="B15" s="203"/>
      <c r="C15" s="197"/>
      <c r="D15" s="197"/>
      <c r="E15" s="39" t="s">
        <v>396</v>
      </c>
    </row>
    <row r="16" spans="1:5" ht="30" x14ac:dyDescent="0.25">
      <c r="A16" s="195"/>
      <c r="B16" s="203"/>
      <c r="C16" s="197"/>
      <c r="D16" s="197"/>
      <c r="E16" s="39" t="s">
        <v>392</v>
      </c>
    </row>
    <row r="17" spans="1:5" ht="30.75" thickBot="1" x14ac:dyDescent="0.3">
      <c r="A17" s="195"/>
      <c r="B17" s="204"/>
      <c r="C17" s="198"/>
      <c r="D17" s="198"/>
      <c r="E17" s="40" t="s">
        <v>393</v>
      </c>
    </row>
    <row r="18" spans="1:5" ht="15.75" thickTop="1" x14ac:dyDescent="0.25">
      <c r="A18" s="195"/>
      <c r="B18" s="199" t="s">
        <v>425</v>
      </c>
      <c r="C18" s="205" t="s">
        <v>399</v>
      </c>
      <c r="D18" s="205" t="s">
        <v>400</v>
      </c>
      <c r="E18" s="38" t="s">
        <v>401</v>
      </c>
    </row>
    <row r="19" spans="1:5" x14ac:dyDescent="0.25">
      <c r="A19" s="195"/>
      <c r="B19" s="200"/>
      <c r="C19" s="197"/>
      <c r="D19" s="197"/>
      <c r="E19" s="39" t="s">
        <v>402</v>
      </c>
    </row>
    <row r="20" spans="1:5" x14ac:dyDescent="0.25">
      <c r="A20" s="195"/>
      <c r="B20" s="200"/>
      <c r="C20" s="197"/>
      <c r="D20" s="197"/>
      <c r="E20" s="39" t="s">
        <v>403</v>
      </c>
    </row>
    <row r="21" spans="1:5" x14ac:dyDescent="0.25">
      <c r="A21" s="195"/>
      <c r="B21" s="200"/>
      <c r="C21" s="197"/>
      <c r="D21" s="197"/>
      <c r="E21" s="39" t="s">
        <v>404</v>
      </c>
    </row>
    <row r="22" spans="1:5" x14ac:dyDescent="0.25">
      <c r="A22" s="195"/>
      <c r="B22" s="200"/>
      <c r="C22" s="197" t="s">
        <v>405</v>
      </c>
      <c r="D22" s="197" t="s">
        <v>406</v>
      </c>
      <c r="E22" s="39" t="s">
        <v>377</v>
      </c>
    </row>
    <row r="23" spans="1:5" x14ac:dyDescent="0.25">
      <c r="A23" s="195"/>
      <c r="B23" s="200"/>
      <c r="C23" s="197"/>
      <c r="D23" s="197"/>
      <c r="E23" s="39" t="s">
        <v>407</v>
      </c>
    </row>
    <row r="24" spans="1:5" x14ac:dyDescent="0.25">
      <c r="A24" s="195"/>
      <c r="B24" s="200"/>
      <c r="C24" s="197"/>
      <c r="D24" s="197"/>
      <c r="E24" s="39" t="s">
        <v>408</v>
      </c>
    </row>
    <row r="25" spans="1:5" x14ac:dyDescent="0.25">
      <c r="A25" s="195"/>
      <c r="B25" s="200"/>
      <c r="C25" s="197" t="s">
        <v>409</v>
      </c>
      <c r="D25" s="197" t="s">
        <v>416</v>
      </c>
      <c r="E25" s="39" t="s">
        <v>410</v>
      </c>
    </row>
    <row r="26" spans="1:5" x14ac:dyDescent="0.25">
      <c r="A26" s="195"/>
      <c r="B26" s="200"/>
      <c r="C26" s="197"/>
      <c r="D26" s="197"/>
      <c r="E26" s="39" t="s">
        <v>411</v>
      </c>
    </row>
    <row r="27" spans="1:5" x14ac:dyDescent="0.25">
      <c r="A27" s="195"/>
      <c r="B27" s="200"/>
      <c r="C27" s="197"/>
      <c r="D27" s="197"/>
      <c r="E27" s="39" t="s">
        <v>412</v>
      </c>
    </row>
    <row r="28" spans="1:5" x14ac:dyDescent="0.25">
      <c r="A28" s="195"/>
      <c r="B28" s="200"/>
      <c r="C28" s="197"/>
      <c r="D28" s="197"/>
      <c r="E28" s="39" t="s">
        <v>413</v>
      </c>
    </row>
    <row r="29" spans="1:5" x14ac:dyDescent="0.25">
      <c r="A29" s="195"/>
      <c r="B29" s="200"/>
      <c r="C29" s="197"/>
      <c r="D29" s="197"/>
      <c r="E29" s="39" t="s">
        <v>414</v>
      </c>
    </row>
    <row r="30" spans="1:5" x14ac:dyDescent="0.25">
      <c r="A30" s="195"/>
      <c r="B30" s="200"/>
      <c r="C30" s="197"/>
      <c r="D30" s="197"/>
      <c r="E30" s="39" t="s">
        <v>415</v>
      </c>
    </row>
    <row r="31" spans="1:5" ht="60" x14ac:dyDescent="0.25">
      <c r="A31" s="195"/>
      <c r="B31" s="200"/>
      <c r="C31" s="41" t="s">
        <v>417</v>
      </c>
      <c r="D31" s="41" t="s">
        <v>418</v>
      </c>
      <c r="E31" s="39"/>
    </row>
    <row r="32" spans="1:5" x14ac:dyDescent="0.25">
      <c r="A32" s="195"/>
      <c r="B32" s="200"/>
      <c r="C32" s="197" t="s">
        <v>419</v>
      </c>
      <c r="D32" s="197" t="s">
        <v>420</v>
      </c>
      <c r="E32" s="39" t="s">
        <v>421</v>
      </c>
    </row>
    <row r="33" spans="1:5" ht="30" x14ac:dyDescent="0.25">
      <c r="A33" s="195"/>
      <c r="B33" s="200"/>
      <c r="C33" s="197"/>
      <c r="D33" s="197"/>
      <c r="E33" s="39" t="s">
        <v>422</v>
      </c>
    </row>
    <row r="34" spans="1:5" ht="30" x14ac:dyDescent="0.25">
      <c r="A34" s="195"/>
      <c r="B34" s="200"/>
      <c r="C34" s="197"/>
      <c r="D34" s="197"/>
      <c r="E34" s="39" t="s">
        <v>423</v>
      </c>
    </row>
    <row r="35" spans="1:5" ht="15.75" thickBot="1" x14ac:dyDescent="0.3">
      <c r="A35" s="195"/>
      <c r="B35" s="201"/>
      <c r="C35" s="198"/>
      <c r="D35" s="198"/>
      <c r="E35" s="40" t="s">
        <v>424</v>
      </c>
    </row>
    <row r="36" spans="1:5" ht="45.75" thickTop="1" x14ac:dyDescent="0.25">
      <c r="A36" s="195"/>
      <c r="B36" s="209" t="s">
        <v>449</v>
      </c>
      <c r="C36" s="42" t="s">
        <v>69</v>
      </c>
      <c r="D36" s="42" t="s">
        <v>468</v>
      </c>
      <c r="E36" s="38"/>
    </row>
    <row r="37" spans="1:5" ht="60" customHeight="1" x14ac:dyDescent="0.25">
      <c r="A37" s="195"/>
      <c r="B37" s="210"/>
      <c r="C37" s="197" t="s">
        <v>72</v>
      </c>
      <c r="D37" s="197" t="s">
        <v>426</v>
      </c>
      <c r="E37" s="39" t="s">
        <v>427</v>
      </c>
    </row>
    <row r="38" spans="1:5" ht="23.25" customHeight="1" x14ac:dyDescent="0.25">
      <c r="A38" s="195"/>
      <c r="B38" s="210"/>
      <c r="C38" s="197"/>
      <c r="D38" s="197"/>
      <c r="E38" s="39" t="s">
        <v>428</v>
      </c>
    </row>
    <row r="39" spans="1:5" ht="23.25" customHeight="1" x14ac:dyDescent="0.25">
      <c r="A39" s="195"/>
      <c r="B39" s="210"/>
      <c r="C39" s="197"/>
      <c r="D39" s="197"/>
      <c r="E39" s="39" t="s">
        <v>429</v>
      </c>
    </row>
    <row r="40" spans="1:5" ht="60" customHeight="1" x14ac:dyDescent="0.25">
      <c r="A40" s="195"/>
      <c r="B40" s="210"/>
      <c r="C40" s="212" t="s">
        <v>430</v>
      </c>
      <c r="D40" s="212" t="s">
        <v>431</v>
      </c>
      <c r="E40" s="39" t="s">
        <v>432</v>
      </c>
    </row>
    <row r="41" spans="1:5" ht="23.25" customHeight="1" x14ac:dyDescent="0.25">
      <c r="A41" s="195"/>
      <c r="B41" s="210"/>
      <c r="C41" s="213"/>
      <c r="D41" s="213"/>
      <c r="E41" s="39" t="s">
        <v>433</v>
      </c>
    </row>
    <row r="42" spans="1:5" ht="23.25" customHeight="1" x14ac:dyDescent="0.25">
      <c r="A42" s="195"/>
      <c r="B42" s="210"/>
      <c r="C42" s="213"/>
      <c r="D42" s="213"/>
      <c r="E42" s="39" t="s">
        <v>434</v>
      </c>
    </row>
    <row r="43" spans="1:5" ht="30" x14ac:dyDescent="0.25">
      <c r="A43" s="195"/>
      <c r="B43" s="210"/>
      <c r="C43" s="214"/>
      <c r="D43" s="214"/>
      <c r="E43" s="39" t="s">
        <v>450</v>
      </c>
    </row>
    <row r="44" spans="1:5" ht="75" customHeight="1" x14ac:dyDescent="0.25">
      <c r="A44" s="195"/>
      <c r="B44" s="210"/>
      <c r="C44" s="197" t="s">
        <v>435</v>
      </c>
      <c r="D44" s="197" t="s">
        <v>441</v>
      </c>
      <c r="E44" s="39" t="s">
        <v>436</v>
      </c>
    </row>
    <row r="45" spans="1:5" ht="30" customHeight="1" x14ac:dyDescent="0.25">
      <c r="A45" s="195"/>
      <c r="B45" s="210"/>
      <c r="C45" s="197"/>
      <c r="D45" s="197"/>
      <c r="E45" s="39" t="s">
        <v>437</v>
      </c>
    </row>
    <row r="46" spans="1:5" ht="23.25" customHeight="1" x14ac:dyDescent="0.25">
      <c r="A46" s="195"/>
      <c r="B46" s="210"/>
      <c r="C46" s="197"/>
      <c r="D46" s="197"/>
      <c r="E46" s="39" t="s">
        <v>438</v>
      </c>
    </row>
    <row r="47" spans="1:5" ht="23.25" customHeight="1" x14ac:dyDescent="0.25">
      <c r="A47" s="195"/>
      <c r="B47" s="210"/>
      <c r="C47" s="197"/>
      <c r="D47" s="197"/>
      <c r="E47" s="39" t="s">
        <v>439</v>
      </c>
    </row>
    <row r="48" spans="1:5" s="35" customFormat="1" ht="23.25" customHeight="1" x14ac:dyDescent="0.25">
      <c r="A48" s="195"/>
      <c r="B48" s="210"/>
      <c r="C48" s="197"/>
      <c r="D48" s="197"/>
      <c r="E48" s="39" t="s">
        <v>447</v>
      </c>
    </row>
    <row r="49" spans="1:5" ht="23.25" customHeight="1" x14ac:dyDescent="0.25">
      <c r="A49" s="195"/>
      <c r="B49" s="210"/>
      <c r="C49" s="197"/>
      <c r="D49" s="197"/>
      <c r="E49" s="39" t="s">
        <v>440</v>
      </c>
    </row>
    <row r="50" spans="1:5" ht="45" customHeight="1" x14ac:dyDescent="0.25">
      <c r="A50" s="195"/>
      <c r="B50" s="210"/>
      <c r="C50" s="197" t="s">
        <v>442</v>
      </c>
      <c r="D50" s="197" t="s">
        <v>443</v>
      </c>
      <c r="E50" s="39" t="s">
        <v>444</v>
      </c>
    </row>
    <row r="51" spans="1:5" ht="23.25" customHeight="1" x14ac:dyDescent="0.25">
      <c r="A51" s="195"/>
      <c r="B51" s="210"/>
      <c r="C51" s="197"/>
      <c r="D51" s="197"/>
      <c r="E51" s="39" t="s">
        <v>445</v>
      </c>
    </row>
    <row r="52" spans="1:5" ht="23.25" customHeight="1" x14ac:dyDescent="0.25">
      <c r="A52" s="195"/>
      <c r="B52" s="210"/>
      <c r="C52" s="197"/>
      <c r="D52" s="197"/>
      <c r="E52" s="39" t="s">
        <v>446</v>
      </c>
    </row>
    <row r="53" spans="1:5" ht="23.25" customHeight="1" thickBot="1" x14ac:dyDescent="0.3">
      <c r="A53" s="195"/>
      <c r="B53" s="211"/>
      <c r="C53" s="198"/>
      <c r="D53" s="198"/>
      <c r="E53" s="40" t="s">
        <v>448</v>
      </c>
    </row>
    <row r="54" spans="1:5" ht="60.75" thickTop="1" x14ac:dyDescent="0.25">
      <c r="A54" s="195"/>
      <c r="B54" s="206" t="s">
        <v>465</v>
      </c>
      <c r="C54" s="42" t="s">
        <v>70</v>
      </c>
      <c r="D54" s="42" t="s">
        <v>452</v>
      </c>
      <c r="E54" s="38"/>
    </row>
    <row r="55" spans="1:5" ht="45" x14ac:dyDescent="0.25">
      <c r="A55" s="195"/>
      <c r="B55" s="207"/>
      <c r="C55" s="41" t="s">
        <v>74</v>
      </c>
      <c r="D55" s="41" t="s">
        <v>453</v>
      </c>
      <c r="E55" s="39"/>
    </row>
    <row r="56" spans="1:5" ht="30" x14ac:dyDescent="0.25">
      <c r="A56" s="195"/>
      <c r="B56" s="207"/>
      <c r="C56" s="41" t="s">
        <v>3</v>
      </c>
      <c r="D56" s="41" t="s">
        <v>451</v>
      </c>
      <c r="E56" s="39"/>
    </row>
    <row r="57" spans="1:5" s="35" customFormat="1" ht="30" x14ac:dyDescent="0.25">
      <c r="A57" s="195"/>
      <c r="B57" s="207"/>
      <c r="C57" s="197" t="s">
        <v>78</v>
      </c>
      <c r="D57" s="197" t="s">
        <v>454</v>
      </c>
      <c r="E57" s="39" t="s">
        <v>492</v>
      </c>
    </row>
    <row r="58" spans="1:5" s="35" customFormat="1" x14ac:dyDescent="0.25">
      <c r="A58" s="195"/>
      <c r="B58" s="207"/>
      <c r="C58" s="197"/>
      <c r="D58" s="197"/>
      <c r="E58" s="39" t="s">
        <v>456</v>
      </c>
    </row>
    <row r="59" spans="1:5" s="35" customFormat="1" x14ac:dyDescent="0.25">
      <c r="A59" s="195"/>
      <c r="B59" s="207"/>
      <c r="C59" s="197"/>
      <c r="D59" s="197"/>
      <c r="E59" s="39" t="s">
        <v>457</v>
      </c>
    </row>
    <row r="60" spans="1:5" s="35" customFormat="1" x14ac:dyDescent="0.25">
      <c r="A60" s="195"/>
      <c r="B60" s="207"/>
      <c r="C60" s="197"/>
      <c r="D60" s="197"/>
      <c r="E60" s="39" t="s">
        <v>458</v>
      </c>
    </row>
    <row r="61" spans="1:5" s="35" customFormat="1" x14ac:dyDescent="0.25">
      <c r="A61" s="195"/>
      <c r="B61" s="207"/>
      <c r="C61" s="197"/>
      <c r="D61" s="197"/>
      <c r="E61" s="39" t="s">
        <v>459</v>
      </c>
    </row>
    <row r="62" spans="1:5" x14ac:dyDescent="0.25">
      <c r="A62" s="195"/>
      <c r="B62" s="207"/>
      <c r="C62" s="197" t="s">
        <v>81</v>
      </c>
      <c r="D62" s="197" t="s">
        <v>493</v>
      </c>
      <c r="E62" s="39" t="s">
        <v>455</v>
      </c>
    </row>
    <row r="63" spans="1:5" s="35" customFormat="1" x14ac:dyDescent="0.25">
      <c r="A63" s="195"/>
      <c r="B63" s="207"/>
      <c r="C63" s="197"/>
      <c r="D63" s="197"/>
      <c r="E63" s="39" t="s">
        <v>464</v>
      </c>
    </row>
    <row r="64" spans="1:5" x14ac:dyDescent="0.25">
      <c r="A64" s="195"/>
      <c r="B64" s="207"/>
      <c r="C64" s="197" t="s">
        <v>142</v>
      </c>
      <c r="D64" s="197" t="s">
        <v>460</v>
      </c>
      <c r="E64" s="39" t="s">
        <v>461</v>
      </c>
    </row>
    <row r="65" spans="1:5" x14ac:dyDescent="0.25">
      <c r="A65" s="195"/>
      <c r="B65" s="207"/>
      <c r="C65" s="197"/>
      <c r="D65" s="197"/>
      <c r="E65" s="39" t="s">
        <v>462</v>
      </c>
    </row>
    <row r="66" spans="1:5" ht="69" customHeight="1" thickBot="1" x14ac:dyDescent="0.3">
      <c r="A66" s="196"/>
      <c r="B66" s="208"/>
      <c r="C66" s="198"/>
      <c r="D66" s="198"/>
      <c r="E66" s="40" t="s">
        <v>463</v>
      </c>
    </row>
    <row r="67" spans="1:5" ht="24" thickTop="1" x14ac:dyDescent="0.25">
      <c r="B67" s="37"/>
    </row>
    <row r="68" spans="1:5" ht="23.25" x14ac:dyDescent="0.25">
      <c r="B68" s="37"/>
    </row>
    <row r="69" spans="1:5" ht="23.25" x14ac:dyDescent="0.25">
      <c r="B69" s="37"/>
    </row>
    <row r="70" spans="1:5" ht="23.25" x14ac:dyDescent="0.25">
      <c r="B70" s="37"/>
    </row>
    <row r="71" spans="1:5" ht="23.25" x14ac:dyDescent="0.25">
      <c r="B71" s="37"/>
    </row>
    <row r="72" spans="1:5" ht="23.25" x14ac:dyDescent="0.25">
      <c r="B72" s="37"/>
    </row>
    <row r="73" spans="1:5" ht="23.25" x14ac:dyDescent="0.25">
      <c r="B73" s="37"/>
    </row>
    <row r="74" spans="1:5" ht="23.25" x14ac:dyDescent="0.25">
      <c r="B74" s="37"/>
    </row>
    <row r="75" spans="1:5" ht="23.25" x14ac:dyDescent="0.25">
      <c r="B75" s="37"/>
    </row>
    <row r="76" spans="1:5" ht="23.25" x14ac:dyDescent="0.25">
      <c r="B76" s="37"/>
    </row>
    <row r="77" spans="1:5" ht="23.25" x14ac:dyDescent="0.25">
      <c r="B77" s="37"/>
    </row>
    <row r="78" spans="1:5" ht="23.25" x14ac:dyDescent="0.25">
      <c r="B78" s="37"/>
    </row>
    <row r="79" spans="1:5" ht="23.25" x14ac:dyDescent="0.25">
      <c r="B79" s="37"/>
    </row>
    <row r="80" spans="1:5" ht="23.25" x14ac:dyDescent="0.25">
      <c r="B80" s="37"/>
    </row>
    <row r="81" spans="2:2" ht="23.25" x14ac:dyDescent="0.25">
      <c r="B81" s="37"/>
    </row>
    <row r="82" spans="2:2" ht="23.25" x14ac:dyDescent="0.25">
      <c r="B82" s="37"/>
    </row>
    <row r="83" spans="2:2" ht="23.25" x14ac:dyDescent="0.25">
      <c r="B83" s="37"/>
    </row>
    <row r="84" spans="2:2" ht="23.25" x14ac:dyDescent="0.25">
      <c r="B84" s="37"/>
    </row>
    <row r="85" spans="2:2" ht="23.25" x14ac:dyDescent="0.25">
      <c r="B85" s="37"/>
    </row>
    <row r="86" spans="2:2" ht="23.25" x14ac:dyDescent="0.25">
      <c r="B86" s="37"/>
    </row>
    <row r="87" spans="2:2" ht="23.25" x14ac:dyDescent="0.25">
      <c r="B87" s="37"/>
    </row>
    <row r="88" spans="2:2" ht="23.25" x14ac:dyDescent="0.25">
      <c r="B88" s="37"/>
    </row>
    <row r="89" spans="2:2" ht="23.25" x14ac:dyDescent="0.25">
      <c r="B89" s="37"/>
    </row>
    <row r="90" spans="2:2" ht="23.25" x14ac:dyDescent="0.25">
      <c r="B90" s="37"/>
    </row>
    <row r="91" spans="2:2" ht="23.25" x14ac:dyDescent="0.25">
      <c r="B91" s="37"/>
    </row>
    <row r="92" spans="2:2" ht="23.25" x14ac:dyDescent="0.25">
      <c r="B92" s="37"/>
    </row>
    <row r="93" spans="2:2" ht="23.25" x14ac:dyDescent="0.25">
      <c r="B93" s="37"/>
    </row>
    <row r="94" spans="2:2" ht="23.25" x14ac:dyDescent="0.25">
      <c r="B94" s="37"/>
    </row>
    <row r="95" spans="2:2" ht="23.25" x14ac:dyDescent="0.25">
      <c r="B95" s="37"/>
    </row>
    <row r="96" spans="2:2" ht="23.25" x14ac:dyDescent="0.25">
      <c r="B96" s="37"/>
    </row>
    <row r="97" spans="2:2" ht="23.25" x14ac:dyDescent="0.25">
      <c r="B97" s="37"/>
    </row>
    <row r="98" spans="2:2" ht="23.25" x14ac:dyDescent="0.25">
      <c r="B98" s="37"/>
    </row>
    <row r="99" spans="2:2" ht="23.25" x14ac:dyDescent="0.25">
      <c r="B99" s="37"/>
    </row>
    <row r="100" spans="2:2" ht="23.25" x14ac:dyDescent="0.25">
      <c r="B100" s="37"/>
    </row>
    <row r="101" spans="2:2" ht="23.25" x14ac:dyDescent="0.25">
      <c r="B101" s="37"/>
    </row>
    <row r="102" spans="2:2" ht="23.25" x14ac:dyDescent="0.25">
      <c r="B102" s="37"/>
    </row>
    <row r="103" spans="2:2" ht="23.25" x14ac:dyDescent="0.25">
      <c r="B103" s="37"/>
    </row>
    <row r="104" spans="2:2" ht="23.25" x14ac:dyDescent="0.25">
      <c r="B104" s="37"/>
    </row>
    <row r="105" spans="2:2" ht="23.25" x14ac:dyDescent="0.25">
      <c r="B105" s="37"/>
    </row>
    <row r="106" spans="2:2" ht="23.25" x14ac:dyDescent="0.25">
      <c r="B106" s="37"/>
    </row>
    <row r="107" spans="2:2" ht="23.25" x14ac:dyDescent="0.25">
      <c r="B107" s="37"/>
    </row>
    <row r="108" spans="2:2" ht="23.25" x14ac:dyDescent="0.25">
      <c r="B108" s="37"/>
    </row>
    <row r="109" spans="2:2" ht="23.25" x14ac:dyDescent="0.25">
      <c r="B109" s="37"/>
    </row>
    <row r="110" spans="2:2" ht="23.25" x14ac:dyDescent="0.25">
      <c r="B110" s="37"/>
    </row>
    <row r="111" spans="2:2" ht="23.25" x14ac:dyDescent="0.25">
      <c r="B111" s="37"/>
    </row>
    <row r="112" spans="2:2" ht="23.25" x14ac:dyDescent="0.25">
      <c r="B112" s="37"/>
    </row>
    <row r="113" spans="2:2" ht="23.25" x14ac:dyDescent="0.25">
      <c r="B113" s="37"/>
    </row>
    <row r="114" spans="2:2" ht="23.25" x14ac:dyDescent="0.25">
      <c r="B114" s="37"/>
    </row>
    <row r="115" spans="2:2" ht="23.25" x14ac:dyDescent="0.25">
      <c r="B115" s="37"/>
    </row>
    <row r="116" spans="2:2" ht="23.25" x14ac:dyDescent="0.25">
      <c r="B116" s="37"/>
    </row>
    <row r="117" spans="2:2" ht="23.25" x14ac:dyDescent="0.25">
      <c r="B117" s="37"/>
    </row>
    <row r="118" spans="2:2" ht="23.25" x14ac:dyDescent="0.25">
      <c r="B118" s="37"/>
    </row>
    <row r="119" spans="2:2" ht="23.25" x14ac:dyDescent="0.25">
      <c r="B119" s="37"/>
    </row>
    <row r="120" spans="2:2" ht="23.25" x14ac:dyDescent="0.25">
      <c r="B120" s="37"/>
    </row>
    <row r="121" spans="2:2" ht="23.25" x14ac:dyDescent="0.25">
      <c r="B121" s="37"/>
    </row>
    <row r="122" spans="2:2" ht="23.25" x14ac:dyDescent="0.25">
      <c r="B122" s="37"/>
    </row>
    <row r="123" spans="2:2" ht="23.25" x14ac:dyDescent="0.25">
      <c r="B123" s="37"/>
    </row>
    <row r="124" spans="2:2" ht="23.25" x14ac:dyDescent="0.25">
      <c r="B124" s="37"/>
    </row>
    <row r="125" spans="2:2" ht="23.25" x14ac:dyDescent="0.25">
      <c r="B125" s="37"/>
    </row>
    <row r="126" spans="2:2" ht="23.25" x14ac:dyDescent="0.25">
      <c r="B126" s="37"/>
    </row>
    <row r="127" spans="2:2" ht="23.25" x14ac:dyDescent="0.25">
      <c r="B127" s="37"/>
    </row>
  </sheetData>
  <sheetProtection password="CF11" sheet="1" objects="1" scenarios="1"/>
  <mergeCells count="33">
    <mergeCell ref="C50:C53"/>
    <mergeCell ref="D11:D17"/>
    <mergeCell ref="B36:B53"/>
    <mergeCell ref="C57:C61"/>
    <mergeCell ref="D57:D61"/>
    <mergeCell ref="C40:C43"/>
    <mergeCell ref="D40:D43"/>
    <mergeCell ref="C37:C39"/>
    <mergeCell ref="D37:D39"/>
    <mergeCell ref="D44:D49"/>
    <mergeCell ref="C44:C49"/>
    <mergeCell ref="D50:D53"/>
    <mergeCell ref="C64:C66"/>
    <mergeCell ref="D64:D66"/>
    <mergeCell ref="C62:C63"/>
    <mergeCell ref="D62:D63"/>
    <mergeCell ref="B54:B66"/>
    <mergeCell ref="A2:A66"/>
    <mergeCell ref="C32:C35"/>
    <mergeCell ref="D32:D35"/>
    <mergeCell ref="B18:B35"/>
    <mergeCell ref="B2:B17"/>
    <mergeCell ref="C18:C21"/>
    <mergeCell ref="D18:D21"/>
    <mergeCell ref="C22:C24"/>
    <mergeCell ref="D22:D24"/>
    <mergeCell ref="C25:C30"/>
    <mergeCell ref="D25:D30"/>
    <mergeCell ref="C2:C5"/>
    <mergeCell ref="D2:D5"/>
    <mergeCell ref="C6:C10"/>
    <mergeCell ref="D6:D10"/>
    <mergeCell ref="C11:C17"/>
  </mergeCells>
  <pageMargins left="0.7" right="0.7" top="0.75" bottom="0.75" header="0.3" footer="0.3"/>
  <pageSetup paperSize="9"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9"/>
  <dimension ref="A1"/>
  <sheetViews>
    <sheetView workbookViewId="0">
      <selection activeCell="C37" sqref="C37:H37"/>
    </sheetView>
  </sheetViews>
  <sheetFormatPr defaultRowHeight="15" x14ac:dyDescent="0.25"/>
  <sheetData/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0"/>
  <dimension ref="A1"/>
  <sheetViews>
    <sheetView workbookViewId="0">
      <selection activeCell="C37" sqref="C37:H37"/>
    </sheetView>
  </sheetViews>
  <sheetFormatPr defaultRowHeight="15" x14ac:dyDescent="0.25"/>
  <sheetData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00FF00"/>
  </sheetPr>
  <dimension ref="A1:M66"/>
  <sheetViews>
    <sheetView topLeftCell="A13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601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643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>
        <v>1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>
        <v>9</v>
      </c>
      <c r="C9" s="117"/>
      <c r="D9" s="117"/>
      <c r="E9" s="118"/>
      <c r="F9" s="65" t="s">
        <v>146</v>
      </c>
      <c r="G9" s="67">
        <v>0</v>
      </c>
      <c r="H9" s="63" t="s">
        <v>29</v>
      </c>
      <c r="I9" s="68">
        <v>42948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678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974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975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 t="s">
        <v>966</v>
      </c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49</v>
      </c>
      <c r="D16" s="96"/>
      <c r="E16" s="96"/>
      <c r="F16" s="96"/>
      <c r="G16" s="96"/>
      <c r="H16" s="111"/>
      <c r="I16" s="70">
        <f>VLOOKUP(C16,Basisdata!$A$4:$B$8,2,FALSE)</f>
        <v>15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76</v>
      </c>
      <c r="D18" s="96"/>
      <c r="E18" s="96"/>
      <c r="F18" s="96"/>
      <c r="G18" s="96"/>
      <c r="H18" s="111"/>
      <c r="I18" s="70">
        <f>VLOOKUP(C18,Basisdata!A13:B20,2,FALSE)</f>
        <v>4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90" t="s">
        <v>1251</v>
      </c>
      <c r="D21" s="90"/>
      <c r="E21" s="90"/>
      <c r="F21" s="90"/>
      <c r="G21" s="90"/>
      <c r="H21" s="91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240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67</v>
      </c>
      <c r="D26" s="96"/>
      <c r="E26" s="96"/>
      <c r="F26" s="96"/>
      <c r="G26" s="96"/>
      <c r="H26" s="96"/>
      <c r="I26" s="75">
        <f>VLOOKUP(C26,Basisdata!$I$4:$J$21,2,FALSE)</f>
        <v>5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60</v>
      </c>
      <c r="D28" s="96"/>
      <c r="E28" s="96"/>
      <c r="F28" s="96"/>
      <c r="G28" s="96"/>
      <c r="H28" s="96"/>
      <c r="I28" s="75">
        <f>VLOOKUP(C28,Basisdata!$I$4:$J$21,2,FALSE)</f>
        <v>10</v>
      </c>
    </row>
    <row r="29" spans="1:13" ht="15.75" x14ac:dyDescent="0.25">
      <c r="A29" s="105" t="s">
        <v>10</v>
      </c>
      <c r="B29" s="105"/>
      <c r="C29" s="95" t="s">
        <v>371</v>
      </c>
      <c r="D29" s="96"/>
      <c r="E29" s="96"/>
      <c r="F29" s="96"/>
      <c r="G29" s="96"/>
      <c r="H29" s="96"/>
      <c r="I29" s="75">
        <f>VLOOKUP(C29,Basisdata!$I$4:$J$21,2,FALSE)</f>
        <v>2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1.2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497</v>
      </c>
      <c r="D36" s="96"/>
      <c r="E36" s="96"/>
      <c r="F36" s="96"/>
      <c r="G36" s="96"/>
      <c r="H36" s="96"/>
      <c r="I36" s="77">
        <f>VLOOKUP(C36,Basisdata!$I$41:$J$46,2,FALSE)</f>
        <v>0.1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87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96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0.12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0.06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1.2E-2</v>
      </c>
      <c r="J66" s="63">
        <f>+IF(I66&gt;400,10000,+IF(I66&gt;100,400,+IF(I66&gt;25,100,25)))</f>
        <v>25</v>
      </c>
    </row>
  </sheetData>
  <sheetProtection password="CF11" sheet="1" objects="1" scenarios="1"/>
  <mergeCells count="117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5D2D2A9D-5984-47B6-AAA3-A7291422BE4F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75DE5EC1-010D-42F7-B62C-70FBC9C34031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18E7F3C8-2407-4853-9A31-883F66B443D3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2524C10B-0098-4B8A-9AD0-FE43D37D4581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6527F265-3991-4DEB-AD13-738A2758D8E9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6BA45ED5-2BB5-42CA-8933-682EBC2CA958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DC4412E2-2CC8-45A9-B92B-AD7A7E29022D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B312E5F2-9E4A-44BD-8666-66C6FC4C525C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EC4A6954-77D2-472E-BF7A-E05EE5AA2F86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3A5B8A31-2DBC-4539-8E78-170CF223EA5F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2336B86F-9BB5-4165-927F-044EDC8F3D0F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7F707EBC-B4F0-4A24-8DC1-FD4479E10370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28E0AC17-4716-4BDF-A632-F49B2F768366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72DAE2C0-BA8C-4CCB-A7A6-9E4F55E2482A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1E56587C-630B-487D-A580-11DA095B3550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FC6FB95B-8F09-4A06-8E1B-76B9DEF124B3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00FF00"/>
  </sheetPr>
  <dimension ref="A1:M66"/>
  <sheetViews>
    <sheetView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601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603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>
        <v>1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/>
      <c r="C9" s="117"/>
      <c r="D9" s="117"/>
      <c r="E9" s="118"/>
      <c r="F9" s="65" t="s">
        <v>146</v>
      </c>
      <c r="G9" s="67" t="s">
        <v>657</v>
      </c>
      <c r="H9" s="63" t="s">
        <v>29</v>
      </c>
      <c r="I9" s="68">
        <v>42940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655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664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656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 t="s">
        <v>658</v>
      </c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69</v>
      </c>
      <c r="D18" s="96"/>
      <c r="E18" s="96"/>
      <c r="F18" s="96"/>
      <c r="G18" s="96"/>
      <c r="H18" s="111"/>
      <c r="I18" s="70">
        <f>VLOOKUP(C18,Basisdata!A13:B20,2,FALSE)</f>
        <v>0.1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/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verhoogd brandrisico, maatregelen nodig</v>
      </c>
      <c r="D23" s="93"/>
      <c r="E23" s="93"/>
      <c r="F23" s="93"/>
      <c r="G23" s="93"/>
      <c r="H23" s="110"/>
      <c r="I23" s="73">
        <f>+I16*I17*I18*I19*(I20*I21*I22)</f>
        <v>40</v>
      </c>
      <c r="J23" s="63">
        <f>+IF(I23&gt;400,10000,+IF(I23&gt;100,400,+IF(I23&gt;25,100,25)))</f>
        <v>100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67</v>
      </c>
      <c r="D26" s="96"/>
      <c r="E26" s="96"/>
      <c r="F26" s="96"/>
      <c r="G26" s="96"/>
      <c r="H26" s="96"/>
      <c r="I26" s="75">
        <f>VLOOKUP(C26,Basisdata!$I$4:$J$21,2,FALSE)</f>
        <v>5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8</v>
      </c>
      <c r="D28" s="96"/>
      <c r="E28" s="96"/>
      <c r="F28" s="96"/>
      <c r="G28" s="96"/>
      <c r="H28" s="96"/>
      <c r="I28" s="75">
        <f>VLOOKUP(C28,Basisdata!$I$4:$J$21,2,FALSE)</f>
        <v>1</v>
      </c>
    </row>
    <row r="29" spans="1:13" ht="15.75" x14ac:dyDescent="0.25">
      <c r="A29" s="105" t="s">
        <v>10</v>
      </c>
      <c r="B29" s="105"/>
      <c r="C29" s="95" t="s">
        <v>8</v>
      </c>
      <c r="D29" s="96"/>
      <c r="E29" s="96"/>
      <c r="F29" s="96"/>
      <c r="G29" s="96"/>
      <c r="H29" s="96"/>
      <c r="I29" s="75">
        <f>VLOOKUP(C29,Basisdata!$I$4:$J$21,2,FALSE)</f>
        <v>1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4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92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93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508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4.00000000000004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2.00000000000002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113</v>
      </c>
      <c r="D61" s="96"/>
      <c r="E61" s="96"/>
      <c r="F61" s="96"/>
      <c r="G61" s="96"/>
      <c r="H61" s="96"/>
      <c r="I61" s="77">
        <f>VLOOKUP(C61,Basisdata!E68:F73,2,FALSE)</f>
        <v>7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0.56000000000000005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EEA6A70E-AE8E-4605-B24E-B3BC5FDA00E8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E44B563B-B620-4E29-8BB8-FA8C086D2A7C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6B7EEF99-860C-4118-99FD-C449CE2D0CA0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30B41810-FC6F-4655-BCC6-A4AFBEE67081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F01B7F2E-0A73-454D-81DA-765B0C7B457A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3EA553B9-3E93-4C16-A435-C4F18173B791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F98E661C-7D7A-41B4-AC7C-6D4030D82343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1ADEA4AE-4772-4816-A7D5-2F823B8F4A5D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4A2EB54E-B4EF-4DEB-A4E7-E4181B5F5C03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260F21BE-9A94-444D-B8D2-66617ED3657C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39297739-8BB5-4C58-86C9-A9A29731772D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1B83EF62-4BED-4E90-A202-464A4C46626B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CFCD2F7F-0C95-4485-A7C6-6FEDA53C98C7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7FD3F35B-5760-4EE9-A1A4-0E6F6C96A104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724AEABA-6C95-4736-AB3B-AA1DC9AA427B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0969D72E-981D-46AB-BC8A-C1FC5A8232C9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00FF00"/>
  </sheetPr>
  <dimension ref="A1:M66"/>
  <sheetViews>
    <sheetView topLeftCell="A19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601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1213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>
        <v>1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1214</v>
      </c>
      <c r="C9" s="117"/>
      <c r="D9" s="117"/>
      <c r="E9" s="118"/>
      <c r="F9" s="65" t="s">
        <v>146</v>
      </c>
      <c r="G9" s="67">
        <v>0</v>
      </c>
      <c r="H9" s="63" t="s">
        <v>29</v>
      </c>
      <c r="I9" s="68">
        <v>42948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703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704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/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56</v>
      </c>
      <c r="D16" s="96"/>
      <c r="E16" s="96"/>
      <c r="F16" s="96"/>
      <c r="G16" s="96"/>
      <c r="H16" s="111"/>
      <c r="I16" s="70">
        <f>VLOOKUP(C16,Basisdata!$A$4:$B$8,2,FALSE)</f>
        <v>50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69</v>
      </c>
      <c r="D18" s="96"/>
      <c r="E18" s="96"/>
      <c r="F18" s="96"/>
      <c r="G18" s="96"/>
      <c r="H18" s="111"/>
      <c r="I18" s="70">
        <f>VLOOKUP(C18,Basisdata!A13:B20,2,FALSE)</f>
        <v>0.1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/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normaal brandrisico, basisbeveiliging</v>
      </c>
      <c r="D23" s="93"/>
      <c r="E23" s="93"/>
      <c r="F23" s="93"/>
      <c r="G23" s="93"/>
      <c r="H23" s="110"/>
      <c r="I23" s="73">
        <f>+I16*I17*I18*I19*(I20*I21*I22)</f>
        <v>20</v>
      </c>
      <c r="J23" s="63">
        <f>+IF(I23&gt;400,10000,+IF(I23&gt;100,400,+IF(I23&gt;25,100,25)))</f>
        <v>25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67</v>
      </c>
      <c r="D26" s="96"/>
      <c r="E26" s="96"/>
      <c r="F26" s="96"/>
      <c r="G26" s="96"/>
      <c r="H26" s="96"/>
      <c r="I26" s="75">
        <f>VLOOKUP(C26,Basisdata!$I$4:$J$21,2,FALSE)</f>
        <v>5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8</v>
      </c>
      <c r="D28" s="96"/>
      <c r="E28" s="96"/>
      <c r="F28" s="96"/>
      <c r="G28" s="96"/>
      <c r="H28" s="96"/>
      <c r="I28" s="75">
        <f>VLOOKUP(C28,Basisdata!$I$4:$J$21,2,FALSE)</f>
        <v>1</v>
      </c>
    </row>
    <row r="29" spans="1:13" ht="15.75" x14ac:dyDescent="0.25">
      <c r="A29" s="105" t="s">
        <v>10</v>
      </c>
      <c r="B29" s="105"/>
      <c r="C29" s="95" t="s">
        <v>8</v>
      </c>
      <c r="D29" s="96"/>
      <c r="E29" s="96"/>
      <c r="F29" s="96"/>
      <c r="G29" s="96"/>
      <c r="H29" s="96"/>
      <c r="I29" s="75">
        <f>VLOOKUP(C29,Basisdata!$I$4:$J$21,2,FALSE)</f>
        <v>1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2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100</v>
      </c>
      <c r="D36" s="96"/>
      <c r="E36" s="96"/>
      <c r="F36" s="96"/>
      <c r="G36" s="96"/>
      <c r="H36" s="96"/>
      <c r="I36" s="77">
        <f>VLOOKUP(C36,Basisdata!$I$41:$J$46,2,FALSE)</f>
        <v>0.5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88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96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1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0.5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112</v>
      </c>
      <c r="D61" s="96"/>
      <c r="E61" s="96"/>
      <c r="F61" s="96"/>
      <c r="G61" s="96"/>
      <c r="H61" s="96"/>
      <c r="I61" s="77">
        <f>VLOOKUP(C61,Basisdata!E68:F73,2,FALSE)</f>
        <v>10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0.4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F518D5CC-5229-4E72-B20E-24B2456D0FEA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D3E117EA-7A94-4EF5-8037-75587620B8EF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4C53B79E-06B7-45B9-9455-1B42096D883B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8953D14A-1E1C-4A6E-9976-83BD271D134E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3AB30D1E-956C-4A7F-A5D1-F6D7C4EBB88B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D006F26D-BE7F-4229-B88D-BDC412129AAE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F707075A-0574-4203-9559-C4DC6F00318A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EAB3635E-7696-4870-B029-BBA02A6830DE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3C10C0FC-F7BA-4EA5-9622-9E84C29D4050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4EED5E23-E69B-4609-925F-BA040890A0EA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878E5CF4-2A86-4270-BF1E-DA3AA4C8513E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DCAC2992-72B5-47D4-976D-CFEE8478306A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C913C761-34F2-469D-A5BB-511B031860FA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D48D79D7-9AB9-4D98-B196-616EF18524E5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CD1BA2AB-7ECA-4EE5-8E9E-3A4B0CE691CD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AB72FE6A-AF0F-4345-AC6F-CB03830916E8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00FF00"/>
  </sheetPr>
  <dimension ref="A1:M66"/>
  <sheetViews>
    <sheetView topLeftCell="A16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601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610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>
        <v>1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/>
      <c r="C9" s="117"/>
      <c r="D9" s="117"/>
      <c r="E9" s="118"/>
      <c r="F9" s="65" t="s">
        <v>146</v>
      </c>
      <c r="G9" s="67" t="s">
        <v>729</v>
      </c>
      <c r="H9" s="63" t="s">
        <v>29</v>
      </c>
      <c r="I9" s="68">
        <v>42948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705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706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699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72</v>
      </c>
      <c r="D18" s="96"/>
      <c r="E18" s="96"/>
      <c r="F18" s="96"/>
      <c r="G18" s="96"/>
      <c r="H18" s="111"/>
      <c r="I18" s="70">
        <f>VLOOKUP(C18,Basisdata!A13:B20,2,FALSE)</f>
        <v>0.5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/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200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141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67</v>
      </c>
      <c r="D27" s="96"/>
      <c r="E27" s="96"/>
      <c r="F27" s="96"/>
      <c r="G27" s="96"/>
      <c r="H27" s="96"/>
      <c r="I27" s="75">
        <f>VLOOKUP(C27,Basisdata!$I$4:$J$21,2,FALSE)</f>
        <v>5</v>
      </c>
    </row>
    <row r="28" spans="1:13" ht="15.75" x14ac:dyDescent="0.25">
      <c r="A28" s="105" t="s">
        <v>9</v>
      </c>
      <c r="B28" s="105"/>
      <c r="C28" s="95" t="s">
        <v>8</v>
      </c>
      <c r="D28" s="96"/>
      <c r="E28" s="96"/>
      <c r="F28" s="96"/>
      <c r="G28" s="96"/>
      <c r="H28" s="96"/>
      <c r="I28" s="75">
        <f>VLOOKUP(C28,Basisdata!$I$4:$J$21,2,FALSE)</f>
        <v>1</v>
      </c>
    </row>
    <row r="29" spans="1:13" ht="15.75" x14ac:dyDescent="0.25">
      <c r="A29" s="105" t="s">
        <v>10</v>
      </c>
      <c r="B29" s="105"/>
      <c r="C29" s="95" t="s">
        <v>8</v>
      </c>
      <c r="D29" s="96"/>
      <c r="E29" s="96"/>
      <c r="F29" s="96"/>
      <c r="G29" s="96"/>
      <c r="H29" s="96"/>
      <c r="I29" s="75">
        <f>VLOOKUP(C29,Basisdata!$I$4:$J$21,2,FALSE)</f>
        <v>1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20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100</v>
      </c>
      <c r="D36" s="96"/>
      <c r="E36" s="96"/>
      <c r="F36" s="96"/>
      <c r="G36" s="96"/>
      <c r="H36" s="96"/>
      <c r="I36" s="77">
        <f>VLOOKUP(C36,Basisdata!$I$41:$J$46,2,FALSE)</f>
        <v>0.5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14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96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10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5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0.2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05DBB77B-717A-453C-B4C8-8511A0A6FFBC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B61F95FB-9AEE-4504-9801-CCF1F21F9D3A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0590739B-AEB5-4CAE-AFB7-C18983D643FC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6A6DF52F-F9D0-47A6-B94A-BC7A5A8B20CC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6B8D4C04-31C8-437A-988F-2ACAE8503D34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B9F54B88-B540-40DF-9ABC-4EA498704FD2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89933624-5183-47FE-AC5F-D0DAC6746BFC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B183FE19-D3FB-45E7-8D86-B9AAE654818B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CB1F645D-7881-4E8A-8EBC-499904365339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F5673E44-D5A9-499E-B17F-5A394047FA07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CFD0FCA3-3D53-44AB-B980-02E08D81BF86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F7F9A037-EAA0-4B75-A29D-6A5C1E718979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FBB42AF0-2F17-4B2C-9F0C-C0681269D6F5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9576148D-058B-45FB-931B-6F6C7441CC3F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123DE2AA-13F5-48A8-812B-06FB382B438B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7C42BB42-569A-444A-9FD9-38051D0BA7B9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00FF00"/>
  </sheetPr>
  <dimension ref="A1:M66"/>
  <sheetViews>
    <sheetView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601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611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>
        <v>1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/>
      <c r="C9" s="117"/>
      <c r="D9" s="117"/>
      <c r="E9" s="118"/>
      <c r="F9" s="65" t="s">
        <v>146</v>
      </c>
      <c r="G9" s="67" t="s">
        <v>657</v>
      </c>
      <c r="H9" s="63" t="s">
        <v>29</v>
      </c>
      <c r="I9" s="68">
        <v>42948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705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706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699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72</v>
      </c>
      <c r="D18" s="96"/>
      <c r="E18" s="96"/>
      <c r="F18" s="96"/>
      <c r="G18" s="96"/>
      <c r="H18" s="111"/>
      <c r="I18" s="70">
        <f>VLOOKUP(C18,Basisdata!A13:B20,2,FALSE)</f>
        <v>0.5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/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200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141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67</v>
      </c>
      <c r="D27" s="96"/>
      <c r="E27" s="96"/>
      <c r="F27" s="96"/>
      <c r="G27" s="96"/>
      <c r="H27" s="96"/>
      <c r="I27" s="75">
        <f>VLOOKUP(C27,Basisdata!$I$4:$J$21,2,FALSE)</f>
        <v>5</v>
      </c>
    </row>
    <row r="28" spans="1:13" ht="15.75" x14ac:dyDescent="0.25">
      <c r="A28" s="105" t="s">
        <v>9</v>
      </c>
      <c r="B28" s="105"/>
      <c r="C28" s="95" t="s">
        <v>8</v>
      </c>
      <c r="D28" s="96"/>
      <c r="E28" s="96"/>
      <c r="F28" s="96"/>
      <c r="G28" s="96"/>
      <c r="H28" s="96"/>
      <c r="I28" s="75">
        <f>VLOOKUP(C28,Basisdata!$I$4:$J$21,2,FALSE)</f>
        <v>1</v>
      </c>
    </row>
    <row r="29" spans="1:13" ht="15.75" x14ac:dyDescent="0.25">
      <c r="A29" s="105" t="s">
        <v>10</v>
      </c>
      <c r="B29" s="105"/>
      <c r="C29" s="95" t="s">
        <v>8</v>
      </c>
      <c r="D29" s="96"/>
      <c r="E29" s="96"/>
      <c r="F29" s="96"/>
      <c r="G29" s="96"/>
      <c r="H29" s="96"/>
      <c r="I29" s="75">
        <f>VLOOKUP(C29,Basisdata!$I$4:$J$21,2,FALSE)</f>
        <v>1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20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100</v>
      </c>
      <c r="D36" s="96"/>
      <c r="E36" s="96"/>
      <c r="F36" s="96"/>
      <c r="G36" s="96"/>
      <c r="H36" s="96"/>
      <c r="I36" s="77">
        <f>VLOOKUP(C36,Basisdata!$I$41:$J$46,2,FALSE)</f>
        <v>0.5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14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96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10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5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0.2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3ECF6B9B-FB43-4542-9FCB-89EF504C9F49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ED1A51CC-FCF2-479B-A006-7EC70559E4C4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ECA4E33E-9341-4122-8FD3-B53CC1F56670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1A842DB3-E157-4B68-9F9D-EF23A69FD51A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29EF0555-84F1-43DB-AD91-468555CA10E5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B2A38EA1-ABAF-41C1-B252-363F7FD038D3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C1721FBD-483F-4ECC-8152-8B87BD33B527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2746A17E-D5FD-41CA-81D6-065BC5B2EBFA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BD401A0F-E2FA-4822-8ADF-169C08DB5BA5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178BF44D-6E12-4952-A8DC-E54FC49C6DB5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02F67CAC-6E15-449F-A45E-B6AE4334D92A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E672EF55-BC00-4B80-BD14-DDEACEB0715C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3CD8F346-5C69-4063-B651-D7854FACE9E8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8BADCA2E-4A81-4208-AEE8-6BAFCAF51C17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0DCE94C1-1B16-4AE9-AF9E-E4BFA099E6C8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4E19B58D-9E83-48EA-B336-D3493131F41D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00FF00"/>
  </sheetPr>
  <dimension ref="A1:M66"/>
  <sheetViews>
    <sheetView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601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715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>
        <v>1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/>
      <c r="C9" s="117"/>
      <c r="D9" s="117"/>
      <c r="E9" s="118"/>
      <c r="F9" s="65" t="s">
        <v>146</v>
      </c>
      <c r="G9" s="67" t="s">
        <v>657</v>
      </c>
      <c r="H9" s="63" t="s">
        <v>29</v>
      </c>
      <c r="I9" s="68">
        <v>42914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716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704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/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49</v>
      </c>
      <c r="D16" s="96"/>
      <c r="E16" s="96"/>
      <c r="F16" s="96"/>
      <c r="G16" s="96"/>
      <c r="H16" s="111"/>
      <c r="I16" s="70">
        <f>VLOOKUP(C16,Basisdata!$A$4:$B$8,2,FALSE)</f>
        <v>15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1</v>
      </c>
      <c r="D17" s="96"/>
      <c r="E17" s="96"/>
      <c r="F17" s="96"/>
      <c r="G17" s="96"/>
      <c r="H17" s="111"/>
      <c r="I17" s="70">
        <f>VLOOKUP(C17,Basisdata!$E$4:$F$8,2,FALSE)</f>
        <v>1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69</v>
      </c>
      <c r="D18" s="96"/>
      <c r="E18" s="96"/>
      <c r="F18" s="96"/>
      <c r="G18" s="96"/>
      <c r="H18" s="111"/>
      <c r="I18" s="70">
        <f>VLOOKUP(C18,Basisdata!A13:B20,2,FALSE)</f>
        <v>0.1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/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normaal brandrisico, basisbeveiliging</v>
      </c>
      <c r="D23" s="93"/>
      <c r="E23" s="93"/>
      <c r="F23" s="93"/>
      <c r="G23" s="93"/>
      <c r="H23" s="110"/>
      <c r="I23" s="73">
        <f>+I16*I17*I18*I19*(I20*I21*I22)</f>
        <v>1.5</v>
      </c>
      <c r="J23" s="63">
        <f>+IF(I23&gt;400,10000,+IF(I23&gt;100,400,+IF(I23&gt;25,100,25)))</f>
        <v>25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67</v>
      </c>
      <c r="D26" s="96"/>
      <c r="E26" s="96"/>
      <c r="F26" s="96"/>
      <c r="G26" s="96"/>
      <c r="H26" s="96"/>
      <c r="I26" s="75">
        <f>VLOOKUP(C26,Basisdata!$I$4:$J$21,2,FALSE)</f>
        <v>5</v>
      </c>
    </row>
    <row r="27" spans="1:13" ht="15.75" x14ac:dyDescent="0.25">
      <c r="A27" s="105" t="s">
        <v>7</v>
      </c>
      <c r="B27" s="105"/>
      <c r="C27" s="95" t="s">
        <v>8</v>
      </c>
      <c r="D27" s="96"/>
      <c r="E27" s="96"/>
      <c r="F27" s="96"/>
      <c r="G27" s="96"/>
      <c r="H27" s="96"/>
      <c r="I27" s="75">
        <f>VLOOKUP(C27,Basisdata!$I$4:$J$21,2,FALSE)</f>
        <v>1</v>
      </c>
    </row>
    <row r="28" spans="1:13" ht="15.75" x14ac:dyDescent="0.25">
      <c r="A28" s="105" t="s">
        <v>9</v>
      </c>
      <c r="B28" s="105"/>
      <c r="C28" s="95" t="s">
        <v>8</v>
      </c>
      <c r="D28" s="96"/>
      <c r="E28" s="96"/>
      <c r="F28" s="96"/>
      <c r="G28" s="96"/>
      <c r="H28" s="96"/>
      <c r="I28" s="75">
        <f>VLOOKUP(C28,Basisdata!$I$4:$J$21,2,FALSE)</f>
        <v>1</v>
      </c>
    </row>
    <row r="29" spans="1:13" ht="15.75" x14ac:dyDescent="0.25">
      <c r="A29" s="105" t="s">
        <v>10</v>
      </c>
      <c r="B29" s="105"/>
      <c r="C29" s="95" t="s">
        <v>8</v>
      </c>
      <c r="D29" s="96"/>
      <c r="E29" s="96"/>
      <c r="F29" s="96"/>
      <c r="G29" s="96"/>
      <c r="H29" s="96"/>
      <c r="I29" s="75">
        <f>VLOOKUP(C29,Basisdata!$I$4:$J$21,2,FALSE)</f>
        <v>1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0.3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497</v>
      </c>
      <c r="D36" s="96"/>
      <c r="E36" s="96"/>
      <c r="F36" s="96"/>
      <c r="G36" s="96"/>
      <c r="H36" s="96"/>
      <c r="I36" s="77">
        <f>VLOOKUP(C36,Basisdata!$I$41:$J$46,2,FALSE)</f>
        <v>0.1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87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96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508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0.03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1.4999999999999999E-2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112</v>
      </c>
      <c r="D61" s="96"/>
      <c r="E61" s="96"/>
      <c r="F61" s="96"/>
      <c r="G61" s="96"/>
      <c r="H61" s="96"/>
      <c r="I61" s="77">
        <f>VLOOKUP(C61,Basisdata!E68:F73,2,FALSE)</f>
        <v>10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0.06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011E07BB-1969-432B-AA86-68D2CA881E04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7D585102-1E66-4EC9-A6F3-610A0A79ECE0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EB121DC6-BB03-43F4-8BDA-5EC6F6105457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1C36325D-83B5-4864-9E1A-C9CEF2EB281B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8557FBCB-F410-4D72-A05D-3A1F8DAFE3B0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052B5984-4AD1-4EA5-9DC4-CDD5E89CF182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AE866038-2BA2-4F1F-BACD-9D3E5587B305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DD49C1C7-9993-4D31-B8CA-AF827958005E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A6611426-8D61-4D17-8486-BA70C1CFAAAE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01005BDD-2922-4424-B65C-11D33144E802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53F0D95A-8971-42C7-8E99-668A368DBCF0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65D34C8D-B5EB-4543-AE45-9B95F633A5A9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26B2E007-4CC8-438B-A0AD-78A0FE17CC01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CD919759-1BC2-44E9-B114-224099EDBEEB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622E4FAC-6C3E-45CB-9DFC-F7D512DDF570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6EC04CFA-7DBF-43CE-89F1-E48E2496BEA3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00FF00"/>
  </sheetPr>
  <dimension ref="A1:M66"/>
  <sheetViews>
    <sheetView topLeftCell="A19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814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877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878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876</v>
      </c>
      <c r="C9" s="117"/>
      <c r="D9" s="117"/>
      <c r="E9" s="118"/>
      <c r="F9" s="65" t="s">
        <v>146</v>
      </c>
      <c r="G9" s="67">
        <v>50</v>
      </c>
      <c r="H9" s="63" t="s">
        <v>29</v>
      </c>
      <c r="I9" s="68">
        <v>42991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816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815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813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76</v>
      </c>
      <c r="D18" s="96"/>
      <c r="E18" s="96"/>
      <c r="F18" s="96"/>
      <c r="G18" s="96"/>
      <c r="H18" s="111"/>
      <c r="I18" s="70">
        <f>VLOOKUP(C18,Basisdata!A13:B20,2,FALSE)</f>
        <v>4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78</v>
      </c>
      <c r="D19" s="96"/>
      <c r="E19" s="96"/>
      <c r="F19" s="96"/>
      <c r="G19" s="96"/>
      <c r="H19" s="111"/>
      <c r="I19" s="72">
        <f>VLOOKUP(C19,Basisdata!$E$13:$F$18,2,FALSE)</f>
        <v>4</v>
      </c>
      <c r="J19" s="71" t="s">
        <v>466</v>
      </c>
    </row>
    <row r="20" spans="1:13" ht="15.75" x14ac:dyDescent="0.25">
      <c r="A20" s="98" t="s">
        <v>526</v>
      </c>
      <c r="B20" s="99"/>
      <c r="C20" s="112" t="s">
        <v>1011</v>
      </c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/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zeer hoog brandrisico, bijkomende consultatie brandexpert is aangewezen</v>
      </c>
      <c r="D23" s="93"/>
      <c r="E23" s="93"/>
      <c r="F23" s="93"/>
      <c r="G23" s="93"/>
      <c r="H23" s="110"/>
      <c r="I23" s="73">
        <f>+I16*I17*I18*I19*(I20*I21*I22)</f>
        <v>6400</v>
      </c>
      <c r="J23" s="63">
        <f>+IF(I23&gt;400,10000,+IF(I23&gt;100,400,+IF(I23&gt;25,100,25)))</f>
        <v>10000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371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67</v>
      </c>
      <c r="D28" s="96"/>
      <c r="E28" s="96"/>
      <c r="F28" s="96"/>
      <c r="G28" s="96"/>
      <c r="H28" s="96"/>
      <c r="I28" s="75">
        <f>VLOOKUP(C28,Basisdata!$I$4:$J$21,2,FALSE)</f>
        <v>5</v>
      </c>
    </row>
    <row r="29" spans="1:13" ht="15.75" x14ac:dyDescent="0.25">
      <c r="A29" s="105" t="s">
        <v>10</v>
      </c>
      <c r="B29" s="105"/>
      <c r="C29" s="95" t="s">
        <v>60</v>
      </c>
      <c r="D29" s="96"/>
      <c r="E29" s="96"/>
      <c r="F29" s="96"/>
      <c r="G29" s="96"/>
      <c r="H29" s="96"/>
      <c r="I29" s="75">
        <f>VLOOKUP(C29,Basisdata!$I$4:$J$21,2,FALSE)</f>
        <v>10</v>
      </c>
    </row>
    <row r="30" spans="1:13" ht="15.75" x14ac:dyDescent="0.25">
      <c r="A30" s="105" t="s">
        <v>120</v>
      </c>
      <c r="B30" s="105"/>
      <c r="C30" s="95" t="s">
        <v>53</v>
      </c>
      <c r="D30" s="96"/>
      <c r="E30" s="96"/>
      <c r="F30" s="96"/>
      <c r="G30" s="96"/>
      <c r="H30" s="96"/>
      <c r="I30" s="75">
        <f>VLOOKUP(C30,Basisdata!$I$4:$J$21,2,FALSE)</f>
        <v>10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3.2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102</v>
      </c>
      <c r="D36" s="96"/>
      <c r="E36" s="96"/>
      <c r="F36" s="96"/>
      <c r="G36" s="96"/>
      <c r="H36" s="96"/>
      <c r="I36" s="77">
        <f>VLOOKUP(C36,Basisdata!$I$41:$J$46,2,FALSE)</f>
        <v>5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95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90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503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508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 t="s">
        <v>1215</v>
      </c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 t="s">
        <v>1216</v>
      </c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16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512</v>
      </c>
      <c r="D51" s="96"/>
      <c r="E51" s="96"/>
      <c r="F51" s="96"/>
      <c r="G51" s="96"/>
      <c r="H51" s="96"/>
      <c r="I51" s="75">
        <f>VLOOKUP(C51,Basisdata!$I$59:$J$69,2,FALSE)</f>
        <v>3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3.5555555555555554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1.6E-2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4:I14"/>
    <mergeCell ref="C12:I12"/>
    <mergeCell ref="A15:I15"/>
    <mergeCell ref="C13:I13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108F30F0-3A52-4E52-A719-B6C8C447BCFD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3AD5E207-304B-4819-A156-0C1914610961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D12BB9F0-620C-4762-B39C-13555C23784B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3D7FBD2E-B195-459C-8390-4C64A2D9BD76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1856AF8E-BE14-46A9-AAD7-880B6948DA04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287BAB30-8875-42A7-995A-E1C69DD17059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424206BA-35C0-4DD7-B6EC-0E665E4145CC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B7A4FC2A-2865-4F4D-B12C-1AD4CA80CE93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C9E93516-7456-423C-AF59-99DD780126C8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143DB0FB-94A9-43FA-AD02-2305809770FA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7D6BC06C-B700-43EE-A2E2-2BD040D73D16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3C4E86FD-8D77-41FA-B4F0-86711E7380FA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54E6258F-174A-42E8-A9E0-5B8EFB8B9D47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592E6619-3D31-44BB-8FE0-3BA5A93E3E74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3ABBDD0C-239A-4489-808F-8FDD1D2CBF34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58561BBB-FAC6-48B6-B50A-B961FBD5B030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rgb="FF00FF00"/>
  </sheetPr>
  <dimension ref="A1:M66"/>
  <sheetViews>
    <sheetView topLeftCell="B1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601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 t="s">
        <v>1219</v>
      </c>
      <c r="G6" s="122"/>
      <c r="H6" s="122"/>
      <c r="I6" s="122"/>
    </row>
    <row r="7" spans="1:10" x14ac:dyDescent="0.25">
      <c r="A7" s="63" t="s">
        <v>25</v>
      </c>
      <c r="B7" s="116" t="s">
        <v>642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>
        <v>1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755</v>
      </c>
      <c r="C9" s="117"/>
      <c r="D9" s="117"/>
      <c r="E9" s="118"/>
      <c r="F9" s="65" t="s">
        <v>146</v>
      </c>
      <c r="G9" s="67" t="s">
        <v>657</v>
      </c>
      <c r="H9" s="63" t="s">
        <v>29</v>
      </c>
      <c r="I9" s="68">
        <v>42948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756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757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758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 t="s">
        <v>759</v>
      </c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49</v>
      </c>
      <c r="D16" s="96"/>
      <c r="E16" s="96"/>
      <c r="F16" s="96"/>
      <c r="G16" s="96"/>
      <c r="H16" s="111"/>
      <c r="I16" s="70">
        <f>VLOOKUP(C16,Basisdata!$A$4:$B$8,2,FALSE)</f>
        <v>15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76</v>
      </c>
      <c r="D18" s="96"/>
      <c r="E18" s="96"/>
      <c r="F18" s="96"/>
      <c r="G18" s="96"/>
      <c r="H18" s="111"/>
      <c r="I18" s="70">
        <f>VLOOKUP(C18,Basisdata!A13:B20,2,FALSE)</f>
        <v>4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/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240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141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371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67</v>
      </c>
      <c r="D28" s="96"/>
      <c r="E28" s="96"/>
      <c r="F28" s="96"/>
      <c r="G28" s="96"/>
      <c r="H28" s="96"/>
      <c r="I28" s="75">
        <f>VLOOKUP(C28,Basisdata!$I$4:$J$21,2,FALSE)</f>
        <v>5</v>
      </c>
    </row>
    <row r="29" spans="1:13" ht="15.75" x14ac:dyDescent="0.25">
      <c r="A29" s="105" t="s">
        <v>10</v>
      </c>
      <c r="B29" s="105"/>
      <c r="C29" s="95" t="s">
        <v>60</v>
      </c>
      <c r="D29" s="96"/>
      <c r="E29" s="96"/>
      <c r="F29" s="96"/>
      <c r="G29" s="96"/>
      <c r="H29" s="96"/>
      <c r="I29" s="75">
        <f>VLOOKUP(C29,Basisdata!$I$4:$J$21,2,FALSE)</f>
        <v>10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1.2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100</v>
      </c>
      <c r="D36" s="96"/>
      <c r="E36" s="96"/>
      <c r="F36" s="96"/>
      <c r="G36" s="96"/>
      <c r="H36" s="96"/>
      <c r="I36" s="77">
        <f>VLOOKUP(C36,Basisdata!$I$41:$J$46,2,FALSE)</f>
        <v>0.5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92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96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0.6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0.3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1.2E-2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A9281536-56C6-40C3-971E-6484D298C0ED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8EF35EC1-E120-401E-B91B-A3BB9A028499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E410E52E-7454-41D8-9110-79CF3835A449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9A280935-005E-440C-85BC-4AB12274CFD2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06E3E323-AAFE-4BCD-869A-63B0105755B9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DF6C347A-126D-42E0-8853-EC5A1E6F457B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D636853D-C297-4A5F-A370-5A59CBB62F9A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329B7979-5D11-47D1-B879-2FA8FE5E7CFF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FA0DB157-20FB-49ED-8725-C467999D4482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2FFFC5F1-861F-49A2-B9E9-EA71065CCA6C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87104411-B090-4A1D-AC81-9381773ED54B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E294A72D-34A1-40C2-8630-0345CFA9AE6D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FCE3B480-BC72-44AF-B2AE-37F853021692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0AD14AFE-77D8-416B-8B78-A3BCCCC9B027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280ADCBF-FF67-4305-81BD-EBED93FF2DE4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94D8E808-CC1F-482A-94BA-6ECDA3E08590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rgb="FF00FF00"/>
  </sheetPr>
  <dimension ref="A1:M66"/>
  <sheetViews>
    <sheetView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601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742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738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739</v>
      </c>
      <c r="C9" s="117"/>
      <c r="D9" s="117"/>
      <c r="E9" s="118"/>
      <c r="F9" s="65" t="s">
        <v>146</v>
      </c>
      <c r="G9" s="67" t="s">
        <v>657</v>
      </c>
      <c r="H9" s="63" t="s">
        <v>29</v>
      </c>
      <c r="I9" s="68">
        <v>42955</v>
      </c>
    </row>
    <row r="10" spans="1:10" x14ac:dyDescent="0.25">
      <c r="A10" s="119" t="s">
        <v>30</v>
      </c>
      <c r="B10" s="119"/>
      <c r="C10" s="117" t="s">
        <v>736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737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740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741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44</v>
      </c>
      <c r="D16" s="96"/>
      <c r="E16" s="96"/>
      <c r="F16" s="96"/>
      <c r="G16" s="96"/>
      <c r="H16" s="111"/>
      <c r="I16" s="70">
        <f>VLOOKUP(C16,Basisdata!$A$4:$B$8,2,FALSE)</f>
        <v>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72</v>
      </c>
      <c r="D18" s="96"/>
      <c r="E18" s="96"/>
      <c r="F18" s="96"/>
      <c r="G18" s="96"/>
      <c r="H18" s="111"/>
      <c r="I18" s="70">
        <f>VLOOKUP(C18,Basisdata!A13:B20,2,FALSE)</f>
        <v>0.5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/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normaal brandrisico, basisbeveiliging</v>
      </c>
      <c r="D23" s="93"/>
      <c r="E23" s="93"/>
      <c r="F23" s="93"/>
      <c r="G23" s="93"/>
      <c r="H23" s="110"/>
      <c r="I23" s="73">
        <f>+I16*I17*I18*I19*(I20*I21*I22)</f>
        <v>10</v>
      </c>
      <c r="J23" s="63">
        <f>+IF(I23&gt;400,10000,+IF(I23&gt;100,400,+IF(I23&gt;25,100,25)))</f>
        <v>25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141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60</v>
      </c>
      <c r="D27" s="96"/>
      <c r="E27" s="96"/>
      <c r="F27" s="96"/>
      <c r="G27" s="96"/>
      <c r="H27" s="96"/>
      <c r="I27" s="75">
        <f>VLOOKUP(C27,Basisdata!$I$4:$J$21,2,FALSE)</f>
        <v>10</v>
      </c>
    </row>
    <row r="28" spans="1:13" ht="15.75" x14ac:dyDescent="0.25">
      <c r="A28" s="105" t="s">
        <v>9</v>
      </c>
      <c r="B28" s="105"/>
      <c r="C28" s="95" t="s">
        <v>67</v>
      </c>
      <c r="D28" s="96"/>
      <c r="E28" s="96"/>
      <c r="F28" s="96"/>
      <c r="G28" s="96"/>
      <c r="H28" s="96"/>
      <c r="I28" s="75">
        <f>VLOOKUP(C28,Basisdata!$I$4:$J$21,2,FALSE)</f>
        <v>5</v>
      </c>
    </row>
    <row r="29" spans="1:13" ht="15.75" x14ac:dyDescent="0.25">
      <c r="A29" s="105" t="s">
        <v>10</v>
      </c>
      <c r="B29" s="105"/>
      <c r="C29" s="95" t="s">
        <v>371</v>
      </c>
      <c r="D29" s="96"/>
      <c r="E29" s="96"/>
      <c r="F29" s="96"/>
      <c r="G29" s="96"/>
      <c r="H29" s="96"/>
      <c r="I29" s="75">
        <f>VLOOKUP(C29,Basisdata!$I$4:$J$21,2,FALSE)</f>
        <v>2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0.05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498</v>
      </c>
      <c r="D36" s="96"/>
      <c r="E36" s="96"/>
      <c r="F36" s="96"/>
      <c r="G36" s="96"/>
      <c r="H36" s="96"/>
      <c r="I36" s="77" t="str">
        <f>VLOOKUP(C36,Basisdata!$I$41:$J$46,2,FALSE)</f>
        <v>N/A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>
        <f>+IF(I36="N/A",VLOOKUP(C37,Basisdata!$A$33:$B$37,2,FALSE),"N/A")</f>
        <v>10</v>
      </c>
    </row>
    <row r="38" spans="1:10" ht="39.950000000000003" customHeight="1" x14ac:dyDescent="0.25">
      <c r="A38" s="92" t="s">
        <v>467</v>
      </c>
      <c r="B38" s="92"/>
      <c r="C38" s="95" t="s">
        <v>87</v>
      </c>
      <c r="D38" s="96"/>
      <c r="E38" s="96"/>
      <c r="F38" s="96"/>
      <c r="G38" s="96"/>
      <c r="H38" s="96"/>
      <c r="I38" s="77">
        <f>+IF(I36="N/A",VLOOKUP(C38,Basisdata!$E$33:$F$37,2,FALSE),"N/A")</f>
        <v>0.3</v>
      </c>
    </row>
    <row r="39" spans="1:10" ht="39.950000000000003" customHeight="1" x14ac:dyDescent="0.25">
      <c r="A39" s="94" t="s">
        <v>131</v>
      </c>
      <c r="B39" s="94"/>
      <c r="C39" s="95" t="s">
        <v>96</v>
      </c>
      <c r="D39" s="96"/>
      <c r="E39" s="96"/>
      <c r="F39" s="96"/>
      <c r="G39" s="96"/>
      <c r="H39" s="96"/>
      <c r="I39" s="77">
        <f>+IF(I36="N/A",VLOOKUP(C39,Basisdata!$I$33:$J$37,2,FALSE),"N/A")</f>
        <v>10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>
        <f>+IF(I36="N/A",VLOOKUP(C40,Basisdata!$E$41:$F$43,2,FALSE),"N/A")</f>
        <v>2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>
        <f>+IF(I36="N/A",VLOOKUP(C41,Basisdata!$A$41:$B$42,2,FALSE),"N/A")</f>
        <v>3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>
        <f>+IF(I36="N/A",VLOOKUP(C42,Basisdata!A49:B50,2,FALSE),"N/A")</f>
        <v>2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>
        <f>+IF(I36="N/A",VLOOKUP(C43,Basisdata!E49:F51,2,FALSE),"N/A")</f>
        <v>1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18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9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5.0000000000000001E-4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0E3EA495-332F-4542-AF11-88C2BCB1E210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1E797F97-46AA-4877-851C-3837062D337A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4E39D4E9-7A6A-4902-BC64-2068CF115438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FB780BA6-13BA-4909-9780-3BA66DBD4528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9396C894-A0A7-4250-A520-8EA72D8BB331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D96D7766-74D7-48F8-A942-E9B7CFA82FA4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F67E7FE2-2688-42DB-AE93-8DD85E460219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6310BA25-8666-4769-9362-384F3C6FB904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3CEFC709-CB5E-45C0-95BB-3BD5BA6085B8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82B0BA14-B234-479D-8925-FC1120DBAF9C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F7398A9F-D1EA-4A05-AB39-1022AED78DE4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85D98640-34D8-4FEE-B335-BF5DF28BAC45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A79CD679-BDD3-4B3F-BB9E-F92893D2AF20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360EDAAC-EE4E-4211-9D5D-E85FB00DCEA3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093EFA27-39D5-4FC6-A6B8-4B4D5A0AF489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22F264F0-D6EA-42EB-8844-043E273B2C98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rgb="FF00FF00"/>
  </sheetPr>
  <dimension ref="A1:M66"/>
  <sheetViews>
    <sheetView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601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 t="s">
        <v>1220</v>
      </c>
      <c r="G6" s="122"/>
      <c r="H6" s="122"/>
      <c r="I6" s="122"/>
    </row>
    <row r="7" spans="1:10" x14ac:dyDescent="0.25">
      <c r="A7" s="63" t="s">
        <v>25</v>
      </c>
      <c r="B7" s="116" t="s">
        <v>612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>
        <v>1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743</v>
      </c>
      <c r="C9" s="117"/>
      <c r="D9" s="117"/>
      <c r="E9" s="118"/>
      <c r="F9" s="65" t="s">
        <v>146</v>
      </c>
      <c r="G9" s="67" t="s">
        <v>657</v>
      </c>
      <c r="H9" s="63" t="s">
        <v>29</v>
      </c>
      <c r="I9" s="68">
        <v>42955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662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744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745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49</v>
      </c>
      <c r="D16" s="96"/>
      <c r="E16" s="96"/>
      <c r="F16" s="96"/>
      <c r="G16" s="96"/>
      <c r="H16" s="111"/>
      <c r="I16" s="70">
        <f>VLOOKUP(C16,Basisdata!$A$4:$B$8,2,FALSE)</f>
        <v>15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76</v>
      </c>
      <c r="D18" s="96"/>
      <c r="E18" s="96"/>
      <c r="F18" s="96"/>
      <c r="G18" s="96"/>
      <c r="H18" s="111"/>
      <c r="I18" s="70">
        <f>VLOOKUP(C18,Basisdata!A13:B20,2,FALSE)</f>
        <v>4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/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240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60</v>
      </c>
      <c r="D26" s="96"/>
      <c r="E26" s="96"/>
      <c r="F26" s="96"/>
      <c r="G26" s="96"/>
      <c r="H26" s="96"/>
      <c r="I26" s="75">
        <f>VLOOKUP(C26,Basisdata!$I$4:$J$21,2,FALSE)</f>
        <v>10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67</v>
      </c>
      <c r="D28" s="96"/>
      <c r="E28" s="96"/>
      <c r="F28" s="96"/>
      <c r="G28" s="96"/>
      <c r="H28" s="96"/>
      <c r="I28" s="75">
        <f>VLOOKUP(C28,Basisdata!$I$4:$J$21,2,FALSE)</f>
        <v>5</v>
      </c>
    </row>
    <row r="29" spans="1:13" ht="15.75" x14ac:dyDescent="0.25">
      <c r="A29" s="105" t="s">
        <v>10</v>
      </c>
      <c r="B29" s="105"/>
      <c r="C29" s="95" t="s">
        <v>8</v>
      </c>
      <c r="D29" s="96"/>
      <c r="E29" s="96"/>
      <c r="F29" s="96"/>
      <c r="G29" s="96"/>
      <c r="H29" s="96"/>
      <c r="I29" s="75">
        <f>VLOOKUP(C29,Basisdata!$I$4:$J$21,2,FALSE)</f>
        <v>1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2.4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497</v>
      </c>
      <c r="D36" s="96"/>
      <c r="E36" s="96"/>
      <c r="F36" s="96"/>
      <c r="G36" s="96"/>
      <c r="H36" s="96"/>
      <c r="I36" s="77">
        <f>VLOOKUP(C36,Basisdata!$I$41:$J$46,2,FALSE)</f>
        <v>0.1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87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96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503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0.24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0.12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1.2E-2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0B98B296-3BA4-42B4-8652-BE3C41C9EB4E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EAA8827E-A25F-4F3F-B896-13642974CF7D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035F7735-460B-45A0-B2F0-94CF82484F74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F4DB725B-4888-41B7-8A5E-81D81FBDC3A8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A5954131-F448-4AF0-9846-470A4C63B6ED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1A69F4CE-1858-429B-B664-88A68A267D25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B690D6D3-0A74-4DFF-BB47-F08BC5C4AC09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03D80A3F-2EDD-4C43-A84A-963BCA0C5CAC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10EF621A-7A08-4F45-98AD-3C8A853EC24D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0D33E17C-28F1-476E-8CC5-3B8AC308AEFF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0A08C495-EC79-4126-ADD0-41FA96B60BEC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B007A602-24AE-4C02-A38A-21536F3DB887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C141EC86-9882-4E7A-B404-09055175A0A7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F2DF60DF-7EA2-43BF-B8F6-232CE6675FA0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8ECA19F3-824D-43E2-8FA6-16CA3D0925E2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47ADDFA7-1DFD-48F5-A9BE-7CCB49EFF48C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rgb="FF00FF00"/>
  </sheetPr>
  <dimension ref="A1:M66"/>
  <sheetViews>
    <sheetView topLeftCell="A10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/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1221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1141</v>
      </c>
      <c r="C9" s="117"/>
      <c r="D9" s="117"/>
      <c r="E9" s="118"/>
      <c r="F9" s="65" t="s">
        <v>146</v>
      </c>
      <c r="G9" s="67" t="s">
        <v>649</v>
      </c>
      <c r="H9" s="63" t="s">
        <v>29</v>
      </c>
      <c r="I9" s="68">
        <v>42956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752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754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753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0</v>
      </c>
      <c r="D16" s="96"/>
      <c r="E16" s="96"/>
      <c r="F16" s="96"/>
      <c r="G16" s="96"/>
      <c r="H16" s="111"/>
      <c r="I16" s="70">
        <f>VLOOKUP(C16,Basisdata!$A$4:$B$8,2,FALSE)</f>
        <v>25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1</v>
      </c>
      <c r="D17" s="96"/>
      <c r="E17" s="96"/>
      <c r="F17" s="96"/>
      <c r="G17" s="96"/>
      <c r="H17" s="111"/>
      <c r="I17" s="70">
        <f>VLOOKUP(C17,Basisdata!$E$4:$F$8,2,FALSE)</f>
        <v>1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522</v>
      </c>
      <c r="D18" s="96"/>
      <c r="E18" s="96"/>
      <c r="F18" s="96"/>
      <c r="G18" s="96"/>
      <c r="H18" s="111"/>
      <c r="I18" s="70">
        <f>VLOOKUP(C18,Basisdata!A13:B20,2,FALSE)</f>
        <v>1.5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1143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verhoogd brandrisico, maatregelen nodig</v>
      </c>
      <c r="D23" s="93"/>
      <c r="E23" s="93"/>
      <c r="F23" s="93"/>
      <c r="G23" s="93"/>
      <c r="H23" s="110"/>
      <c r="I23" s="73">
        <f>+I16*I17*I18*I19*(I20*I21*I22)</f>
        <v>37.5</v>
      </c>
      <c r="J23" s="63">
        <f>+IF(I23&gt;400,10000,+IF(I23&gt;100,400,+IF(I23&gt;25,100,25)))</f>
        <v>100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475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371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141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67</v>
      </c>
      <c r="D29" s="96"/>
      <c r="E29" s="96"/>
      <c r="F29" s="96"/>
      <c r="G29" s="96"/>
      <c r="H29" s="96"/>
      <c r="I29" s="75">
        <f>VLOOKUP(C29,Basisdata!$I$4:$J$21,2,FALSE)</f>
        <v>5</v>
      </c>
    </row>
    <row r="30" spans="1:13" ht="15.75" x14ac:dyDescent="0.25">
      <c r="A30" s="105" t="s">
        <v>120</v>
      </c>
      <c r="B30" s="105"/>
      <c r="C30" s="95" t="s">
        <v>60</v>
      </c>
      <c r="D30" s="96"/>
      <c r="E30" s="96"/>
      <c r="F30" s="96"/>
      <c r="G30" s="96"/>
      <c r="H30" s="96"/>
      <c r="I30" s="75">
        <f>VLOOKUP(C30,Basisdata!$I$4:$J$21,2,FALSE)</f>
        <v>10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9.375E-2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87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503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 t="s">
        <v>1142</v>
      </c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9.3750000000000944E-2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6.2500000000000625E-2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4.6874999999999998E-4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2F1D3378-B142-4E1E-9FB9-D6C6F1248572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7C44C4BA-C349-4321-8201-B0FD65D70AB4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F211B969-BE3E-4111-8A30-E2CD7CC6C8A7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3E29B413-4E80-404E-8499-8FD6A117C897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E55D0E2B-0294-4395-B0A5-D8032F059512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55075CA9-6188-46CA-9F2C-768B60878E81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C5FB1E3C-AFB1-47E9-9655-6E352E6FF050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A6844677-5F42-4B80-BB6A-51AA63CA3355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194EBBAC-6452-4289-B8E1-BC34900FC02D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291C2D09-16D6-44AC-92F2-895CEF6C7187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4BCF7D98-D53A-4CFA-B326-FE4A0A7A85C2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566B044A-CB8A-4A49-8192-CF9321DF6EF1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7AE4751A-EBA1-4BED-963F-9ED4917E9539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C0AF0854-42CD-4DBD-BC7B-5A1D013B7B90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B840C4D8-2D2F-4B79-87F4-FFFC9C165BB2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B19402C6-BF9F-483D-BF35-13F25C27DACB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rgb="FF00FF00"/>
  </sheetPr>
  <dimension ref="A1:M66"/>
  <sheetViews>
    <sheetView topLeftCell="A4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601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 t="s">
        <v>751</v>
      </c>
      <c r="G6" s="122"/>
      <c r="H6" s="122"/>
      <c r="I6" s="122"/>
    </row>
    <row r="7" spans="1:10" x14ac:dyDescent="0.25">
      <c r="A7" s="63" t="s">
        <v>25</v>
      </c>
      <c r="B7" s="116" t="s">
        <v>613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>
        <v>1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746</v>
      </c>
      <c r="C9" s="117"/>
      <c r="D9" s="117"/>
      <c r="E9" s="118"/>
      <c r="F9" s="65" t="s">
        <v>146</v>
      </c>
      <c r="G9" s="67" t="s">
        <v>657</v>
      </c>
      <c r="H9" s="63" t="s">
        <v>29</v>
      </c>
      <c r="I9" s="68">
        <v>43320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748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749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747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 t="s">
        <v>750</v>
      </c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72</v>
      </c>
      <c r="D18" s="96"/>
      <c r="E18" s="96"/>
      <c r="F18" s="96"/>
      <c r="G18" s="96"/>
      <c r="H18" s="111"/>
      <c r="I18" s="70">
        <f>VLOOKUP(C18,Basisdata!A13:B20,2,FALSE)</f>
        <v>0.5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1259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200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67</v>
      </c>
      <c r="D26" s="96"/>
      <c r="E26" s="96"/>
      <c r="F26" s="96"/>
      <c r="G26" s="96"/>
      <c r="H26" s="96"/>
      <c r="I26" s="75">
        <f>VLOOKUP(C26,Basisdata!$I$4:$J$21,2,FALSE)</f>
        <v>5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371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8</v>
      </c>
      <c r="D29" s="96"/>
      <c r="E29" s="96"/>
      <c r="F29" s="96"/>
      <c r="G29" s="96"/>
      <c r="H29" s="96"/>
      <c r="I29" s="75">
        <f>VLOOKUP(C29,Basisdata!$I$4:$J$21,2,FALSE)</f>
        <v>1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10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497</v>
      </c>
      <c r="D36" s="96"/>
      <c r="E36" s="96"/>
      <c r="F36" s="96"/>
      <c r="G36" s="96"/>
      <c r="H36" s="96"/>
      <c r="I36" s="77">
        <f>VLOOKUP(C36,Basisdata!$I$41:$J$46,2,FALSE)</f>
        <v>0.1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87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96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500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1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0.5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0.1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7A6F8A23-BB1D-41EF-BAFD-E85C85709D40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118F6528-6038-4FB4-8784-188ED6B5B208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08A6CB7B-AAD2-401E-85F5-7E98633F6BBA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03635B7B-A740-41A3-BF97-525BC8BC3056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1032BFDC-899D-4D2E-BFAF-0F670202505F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5DD2315E-B09B-4955-BC53-84E9B7D50207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2E43BF66-B240-4808-B51C-78D9F5927187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3EF65FCA-5287-4C8B-80BF-3328833975A5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D6B7E5FD-4903-4A9A-BFC0-049C5FA79AF2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2CBE45F8-F5DE-4772-96FE-B9E6608B6DEA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E9D3C4FC-4BEA-4432-96E5-935B2EA0A0B1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38632C7B-6FA8-48A6-AB1E-AA7C0103F6E6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243C706D-A93D-4F21-BC6E-6A34A8E6A313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3FB23D88-2753-466C-8DBC-30F1C3B0D2E0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71335CA2-CBFF-49EA-A150-E75E726ADF9E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84DF07C3-5356-4A6D-BB71-A83C83D419D9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00FF00"/>
  </sheetPr>
  <dimension ref="A1:M66"/>
  <sheetViews>
    <sheetView topLeftCell="A16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601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713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>
        <v>1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/>
      <c r="C9" s="117"/>
      <c r="D9" s="117"/>
      <c r="E9" s="118"/>
      <c r="F9" s="65" t="s">
        <v>146</v>
      </c>
      <c r="G9" s="67" t="s">
        <v>657</v>
      </c>
      <c r="H9" s="63" t="s">
        <v>29</v>
      </c>
      <c r="I9" s="68">
        <v>42940</v>
      </c>
    </row>
    <row r="10" spans="1:10" x14ac:dyDescent="0.25">
      <c r="A10" s="119" t="s">
        <v>30</v>
      </c>
      <c r="B10" s="119"/>
      <c r="C10" s="117" t="s">
        <v>660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710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711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714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49</v>
      </c>
      <c r="D16" s="96"/>
      <c r="E16" s="96"/>
      <c r="F16" s="96"/>
      <c r="G16" s="96"/>
      <c r="H16" s="111"/>
      <c r="I16" s="70">
        <f>VLOOKUP(C16,Basisdata!$A$4:$B$8,2,FALSE)</f>
        <v>15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76</v>
      </c>
      <c r="D18" s="96"/>
      <c r="E18" s="96"/>
      <c r="F18" s="96"/>
      <c r="G18" s="96"/>
      <c r="H18" s="111"/>
      <c r="I18" s="70">
        <f>VLOOKUP(C18,Basisdata!A13:B20,2,FALSE)</f>
        <v>4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/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240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60</v>
      </c>
      <c r="D26" s="96"/>
      <c r="E26" s="96"/>
      <c r="F26" s="96"/>
      <c r="G26" s="96"/>
      <c r="H26" s="96"/>
      <c r="I26" s="75">
        <f>VLOOKUP(C26,Basisdata!$I$4:$J$21,2,FALSE)</f>
        <v>10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67</v>
      </c>
      <c r="D28" s="96"/>
      <c r="E28" s="96"/>
      <c r="F28" s="96"/>
      <c r="G28" s="96"/>
      <c r="H28" s="96"/>
      <c r="I28" s="75">
        <f>VLOOKUP(C28,Basisdata!$I$4:$J$21,2,FALSE)</f>
        <v>5</v>
      </c>
    </row>
    <row r="29" spans="1:13" ht="15.75" x14ac:dyDescent="0.25">
      <c r="A29" s="105" t="s">
        <v>10</v>
      </c>
      <c r="B29" s="105"/>
      <c r="C29" s="95" t="s">
        <v>8</v>
      </c>
      <c r="D29" s="96"/>
      <c r="E29" s="96"/>
      <c r="F29" s="96"/>
      <c r="G29" s="96"/>
      <c r="H29" s="96"/>
      <c r="I29" s="75">
        <f>VLOOKUP(C29,Basisdata!$I$4:$J$21,2,FALSE)</f>
        <v>1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2.4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497</v>
      </c>
      <c r="D36" s="96"/>
      <c r="E36" s="96"/>
      <c r="F36" s="96"/>
      <c r="G36" s="96"/>
      <c r="H36" s="96"/>
      <c r="I36" s="77">
        <f>VLOOKUP(C36,Basisdata!$I$41:$J$46,2,FALSE)</f>
        <v>0.1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87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96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503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0.24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0.12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2.4E-2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503D2972-64C2-4A56-9AA0-8B86D911B919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312E9B2D-B2C2-4196-A73A-E97C1EC33089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38C25048-4A14-4B87-827B-042425F97FF6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B895AFF4-4D8A-40A7-8A90-E391B3BF429C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265D4D3E-6C0E-40EA-A11F-FAB31610465F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BF370AC0-9556-4EC5-A257-837292400FD5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CCFA57DE-D1A8-42BA-8291-6F7943334DA7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CAA0FF23-E626-46D6-AEEE-FCA866FCCC03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4F18B323-C0B0-481D-A6C8-8AB7BADAA0AE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099BBEF3-F582-4703-BF6D-807A9CCC9A3B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05671782-85C0-4F66-8B03-143644E2551D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00EA98DD-5553-4BDA-B529-ECEEA55169C2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1226D4C6-5AC8-4D3A-8A9E-97D61A9095CC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298BB759-C1B5-4273-8194-D97B5C572983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0C7FBEF5-3674-4A67-8122-1E437C3EA337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DC8CABA0-0EEA-40DA-817E-B7F98A413C21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rgb="FF00FF00"/>
  </sheetPr>
  <dimension ref="A1:M66"/>
  <sheetViews>
    <sheetView topLeftCell="A7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601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614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>
        <v>1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760</v>
      </c>
      <c r="C9" s="117"/>
      <c r="D9" s="117"/>
      <c r="E9" s="118"/>
      <c r="F9" s="65" t="s">
        <v>146</v>
      </c>
      <c r="G9" s="67">
        <v>4</v>
      </c>
      <c r="H9" s="63" t="s">
        <v>29</v>
      </c>
      <c r="I9" s="68">
        <v>42956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662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761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/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56</v>
      </c>
      <c r="D16" s="96"/>
      <c r="E16" s="96"/>
      <c r="F16" s="96"/>
      <c r="G16" s="96"/>
      <c r="H16" s="111"/>
      <c r="I16" s="70">
        <f>VLOOKUP(C16,Basisdata!$A$4:$B$8,2,FALSE)</f>
        <v>50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2</v>
      </c>
      <c r="D18" s="96"/>
      <c r="E18" s="96"/>
      <c r="F18" s="96"/>
      <c r="G18" s="96"/>
      <c r="H18" s="111"/>
      <c r="I18" s="70">
        <f>VLOOKUP(C18,Basisdata!A13:B20,2,FALSE)</f>
        <v>1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/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200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67</v>
      </c>
      <c r="D26" s="96"/>
      <c r="E26" s="96"/>
      <c r="F26" s="96"/>
      <c r="G26" s="96"/>
      <c r="H26" s="96"/>
      <c r="I26" s="75">
        <f>VLOOKUP(C26,Basisdata!$I$4:$J$21,2,FALSE)</f>
        <v>5</v>
      </c>
    </row>
    <row r="27" spans="1:13" ht="15.75" x14ac:dyDescent="0.25">
      <c r="A27" s="105" t="s">
        <v>7</v>
      </c>
      <c r="B27" s="105"/>
      <c r="C27" s="95" t="s">
        <v>371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141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8</v>
      </c>
      <c r="D29" s="96"/>
      <c r="E29" s="96"/>
      <c r="F29" s="96"/>
      <c r="G29" s="96"/>
      <c r="H29" s="96"/>
      <c r="I29" s="75">
        <f>VLOOKUP(C29,Basisdata!$I$4:$J$21,2,FALSE)</f>
        <v>1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10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497</v>
      </c>
      <c r="D36" s="96"/>
      <c r="E36" s="96"/>
      <c r="F36" s="96"/>
      <c r="G36" s="96"/>
      <c r="H36" s="96"/>
      <c r="I36" s="77">
        <f>VLOOKUP(C36,Basisdata!$I$41:$J$46,2,FALSE)</f>
        <v>0.1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87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96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1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0.5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0.05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628658EF-309F-4F55-8CB4-8FE238BFBEA0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B0B44016-8196-4A3E-B7E8-2722DA022CB7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C34450A4-F19C-49C4-A997-21590B067EC4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AB6C3C43-87B4-481B-8A4C-FCE68F54BDB0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1DBA1E8F-3205-4420-AC20-B79C716FB182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A35D4680-45B9-45D7-9808-0A2EE7D16E82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5AB32949-D63A-4878-A803-D9B88714E248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3D502153-97F3-403A-856E-B10986A00E2F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1D57DE06-40DC-48A9-9790-BAE0F0B34BD2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FC54FE9F-38F7-4E1D-B72C-FD737F095859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EB3BEE2C-4224-4C1F-BE75-03DA457167FD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351C999E-3575-4A38-871C-6E9EC8D7FF09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76323442-9726-4C1D-B0CE-F36AB3B5DBB9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E910E7BB-E807-4B9B-9DFB-E46866480AA1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09046EFC-9CDB-477F-94C8-4013A76F3DF2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00A80A2B-EF90-4389-BE17-2A17F7D6A38C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FF00"/>
  </sheetPr>
  <dimension ref="A1:M66"/>
  <sheetViews>
    <sheetView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/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 t="s">
        <v>1225</v>
      </c>
      <c r="G6" s="122"/>
      <c r="H6" s="122"/>
      <c r="I6" s="122"/>
    </row>
    <row r="7" spans="1:10" x14ac:dyDescent="0.25">
      <c r="A7" s="63" t="s">
        <v>25</v>
      </c>
      <c r="B7" s="116" t="s">
        <v>615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>
        <v>1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/>
      <c r="C9" s="117"/>
      <c r="D9" s="117"/>
      <c r="E9" s="118"/>
      <c r="F9" s="65" t="s">
        <v>146</v>
      </c>
      <c r="G9" s="67" t="s">
        <v>599</v>
      </c>
      <c r="H9" s="63" t="s">
        <v>29</v>
      </c>
      <c r="I9" s="68">
        <v>42914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763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762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/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44</v>
      </c>
      <c r="D16" s="96"/>
      <c r="E16" s="96"/>
      <c r="F16" s="96"/>
      <c r="G16" s="96"/>
      <c r="H16" s="111"/>
      <c r="I16" s="70">
        <f>VLOOKUP(C16,Basisdata!$A$4:$B$8,2,FALSE)</f>
        <v>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69</v>
      </c>
      <c r="D18" s="96"/>
      <c r="E18" s="96"/>
      <c r="F18" s="96"/>
      <c r="G18" s="96"/>
      <c r="H18" s="111"/>
      <c r="I18" s="70">
        <f>VLOOKUP(C18,Basisdata!A13:B20,2,FALSE)</f>
        <v>0.1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/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normaal brandrisico, basisbeveiliging</v>
      </c>
      <c r="D23" s="93"/>
      <c r="E23" s="93"/>
      <c r="F23" s="93"/>
      <c r="G23" s="93"/>
      <c r="H23" s="110"/>
      <c r="I23" s="73">
        <f>+I16*I17*I18*I19*(I20*I21*I22)</f>
        <v>2</v>
      </c>
      <c r="J23" s="63">
        <f>+IF(I23&gt;400,10000,+IF(I23&gt;100,400,+IF(I23&gt;25,100,25)))</f>
        <v>25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67</v>
      </c>
      <c r="D26" s="96"/>
      <c r="E26" s="96"/>
      <c r="F26" s="96"/>
      <c r="G26" s="96"/>
      <c r="H26" s="96"/>
      <c r="I26" s="75">
        <f>VLOOKUP(C26,Basisdata!$I$4:$J$21,2,FALSE)</f>
        <v>5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8</v>
      </c>
      <c r="D28" s="96"/>
      <c r="E28" s="96"/>
      <c r="F28" s="96"/>
      <c r="G28" s="96"/>
      <c r="H28" s="96"/>
      <c r="I28" s="75">
        <f>VLOOKUP(C28,Basisdata!$I$4:$J$21,2,FALSE)</f>
        <v>1</v>
      </c>
    </row>
    <row r="29" spans="1:13" ht="15.75" x14ac:dyDescent="0.25">
      <c r="A29" s="105" t="s">
        <v>10</v>
      </c>
      <c r="B29" s="105"/>
      <c r="C29" s="95" t="s">
        <v>8</v>
      </c>
      <c r="D29" s="96"/>
      <c r="E29" s="96"/>
      <c r="F29" s="96"/>
      <c r="G29" s="96"/>
      <c r="H29" s="96"/>
      <c r="I29" s="75">
        <f>VLOOKUP(C29,Basisdata!$I$4:$J$21,2,FALSE)</f>
        <v>1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0.2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497</v>
      </c>
      <c r="D36" s="96"/>
      <c r="E36" s="96"/>
      <c r="F36" s="96"/>
      <c r="G36" s="96"/>
      <c r="H36" s="96"/>
      <c r="I36" s="77">
        <f>VLOOKUP(C36,Basisdata!$I$41:$J$46,2,FALSE)</f>
        <v>0.1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87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96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2.0000000000000004E-2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1.0000000000000002E-2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2E-3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93A0C2A6-F4E8-449C-8CB6-836BA649A4CC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784E4B37-7280-40D7-8ADE-F29D6439E3E1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67F11519-F135-4CEC-9C10-663D5E26FE46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F5603285-9461-461A-BEFC-DDDCE49EAABA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4540C4BD-482B-4657-A3C4-81E5295F3569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19F9EFB1-4441-448B-A087-589CF929253A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094E0F06-3EB5-4FA2-A5F8-89FB84ECC6B6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80E0F307-F0E1-43E7-9121-1AFF5F400F57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3E383120-7C3B-402D-B5FD-9ED84DA38680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F2248977-4D8C-44DF-934A-57C72AECC68D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82F8417E-BF21-43FC-96B8-AB96C334FEDC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5BFBCD95-5DAE-42D7-8B59-3AF0AC10031B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52B6C949-8F42-43D2-AFDD-DA6C0ED47956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3C6A0C0E-2B79-4CF9-A639-48740D98F658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8AF810E4-CEF1-4C35-93C8-00352DB64638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A06A1915-C3B5-4D9D-BE70-8D8FFD06C5C4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rgb="FF00FF00"/>
  </sheetPr>
  <dimension ref="A1:M66"/>
  <sheetViews>
    <sheetView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/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 t="s">
        <v>1224</v>
      </c>
      <c r="G6" s="122"/>
      <c r="H6" s="122"/>
      <c r="I6" s="122"/>
    </row>
    <row r="7" spans="1:10" x14ac:dyDescent="0.25">
      <c r="A7" s="63" t="s">
        <v>25</v>
      </c>
      <c r="B7" s="116" t="s">
        <v>725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/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775</v>
      </c>
      <c r="C9" s="117"/>
      <c r="D9" s="117"/>
      <c r="E9" s="118"/>
      <c r="F9" s="65" t="s">
        <v>146</v>
      </c>
      <c r="G9" s="67" t="s">
        <v>657</v>
      </c>
      <c r="H9" s="63" t="s">
        <v>29</v>
      </c>
      <c r="I9" s="68">
        <v>42958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662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726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/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49</v>
      </c>
      <c r="D16" s="96"/>
      <c r="E16" s="96"/>
      <c r="F16" s="96"/>
      <c r="G16" s="96"/>
      <c r="H16" s="111"/>
      <c r="I16" s="70">
        <f>VLOOKUP(C16,Basisdata!$A$4:$B$8,2,FALSE)</f>
        <v>15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76</v>
      </c>
      <c r="D18" s="96"/>
      <c r="E18" s="96"/>
      <c r="F18" s="96"/>
      <c r="G18" s="96"/>
      <c r="H18" s="111"/>
      <c r="I18" s="70">
        <f>VLOOKUP(C18,Basisdata!A13:B20,2,FALSE)</f>
        <v>4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/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240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60</v>
      </c>
      <c r="D26" s="96"/>
      <c r="E26" s="96"/>
      <c r="F26" s="96"/>
      <c r="G26" s="96"/>
      <c r="H26" s="96"/>
      <c r="I26" s="75">
        <f>VLOOKUP(C26,Basisdata!$I$4:$J$21,2,FALSE)</f>
        <v>10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67</v>
      </c>
      <c r="D28" s="96"/>
      <c r="E28" s="96"/>
      <c r="F28" s="96"/>
      <c r="G28" s="96"/>
      <c r="H28" s="96"/>
      <c r="I28" s="75">
        <f>VLOOKUP(C28,Basisdata!$I$4:$J$21,2,FALSE)</f>
        <v>5</v>
      </c>
    </row>
    <row r="29" spans="1:13" ht="15.75" x14ac:dyDescent="0.25">
      <c r="A29" s="105" t="s">
        <v>10</v>
      </c>
      <c r="B29" s="105"/>
      <c r="C29" s="95" t="s">
        <v>8</v>
      </c>
      <c r="D29" s="96"/>
      <c r="E29" s="96"/>
      <c r="F29" s="96"/>
      <c r="G29" s="96"/>
      <c r="H29" s="96"/>
      <c r="I29" s="75">
        <f>VLOOKUP(C29,Basisdata!$I$4:$J$21,2,FALSE)</f>
        <v>1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2.4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497</v>
      </c>
      <c r="D36" s="96"/>
      <c r="E36" s="96"/>
      <c r="F36" s="96"/>
      <c r="G36" s="96"/>
      <c r="H36" s="96"/>
      <c r="I36" s="77">
        <f>VLOOKUP(C36,Basisdata!$I$41:$J$46,2,FALSE)</f>
        <v>0.1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87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96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503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0.24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0.12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2.4E-2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04F137F8-886E-46C2-BC94-5256F2955C0D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7910986C-6D58-43ED-A0CE-7366A94BB52D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C97CEC7C-2F55-4765-938B-B2383A21C229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93A34EC1-BD99-4FA0-8075-B3670B25B9C9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E0565B4F-A34D-4E43-A42E-46348D2A7E0E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7FC88F94-AC99-4354-AEE5-C6FD86F7CA73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B51CC656-1851-470C-93AA-31A0C4A94B1C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21128DE5-14FE-4464-AD50-639986C37EB4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CED60B65-9769-4BF9-BFD4-7534A49ADF33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EF8B4F9B-235F-4721-BD8B-D5E16C6C3DEB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C2DDABE8-4386-4266-9F4D-B6AD7C294372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D6533D02-268A-4264-932E-B532D3460F42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FF44303D-9318-4C2B-A902-8E16CEA60F9F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1386A00D-AACB-44F4-BD1E-ACAC9045E9FB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0C1FBA80-CE67-4ADD-A1E3-F8920D224D53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56A215E8-80A5-40EE-B673-F2EF70C31EDC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rgb="FF00FF00"/>
  </sheetPr>
  <dimension ref="A1:M66"/>
  <sheetViews>
    <sheetView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601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 t="s">
        <v>1224</v>
      </c>
      <c r="G6" s="122"/>
      <c r="H6" s="122"/>
      <c r="I6" s="122"/>
    </row>
    <row r="7" spans="1:10" x14ac:dyDescent="0.25">
      <c r="A7" s="63" t="s">
        <v>25</v>
      </c>
      <c r="B7" s="116" t="s">
        <v>1222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>
        <v>1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1223</v>
      </c>
      <c r="C9" s="117"/>
      <c r="D9" s="117"/>
      <c r="E9" s="118"/>
      <c r="F9" s="65" t="s">
        <v>146</v>
      </c>
      <c r="G9" s="67" t="s">
        <v>657</v>
      </c>
      <c r="H9" s="63" t="s">
        <v>29</v>
      </c>
      <c r="I9" s="68">
        <v>42914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777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776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778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44</v>
      </c>
      <c r="D16" s="96"/>
      <c r="E16" s="96"/>
      <c r="F16" s="96"/>
      <c r="G16" s="96"/>
      <c r="H16" s="111"/>
      <c r="I16" s="70">
        <f>VLOOKUP(C16,Basisdata!$A$4:$B$8,2,FALSE)</f>
        <v>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72</v>
      </c>
      <c r="D18" s="96"/>
      <c r="E18" s="96"/>
      <c r="F18" s="96"/>
      <c r="G18" s="96"/>
      <c r="H18" s="111"/>
      <c r="I18" s="70">
        <f>VLOOKUP(C18,Basisdata!A13:B20,2,FALSE)</f>
        <v>0.5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/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normaal brandrisico, basisbeveiliging</v>
      </c>
      <c r="D23" s="93"/>
      <c r="E23" s="93"/>
      <c r="F23" s="93"/>
      <c r="G23" s="93"/>
      <c r="H23" s="110"/>
      <c r="I23" s="73">
        <f>+I16*I17*I18*I19*(I20*I21*I22)</f>
        <v>10</v>
      </c>
      <c r="J23" s="63">
        <f>+IF(I23&gt;400,10000,+IF(I23&gt;100,400,+IF(I23&gt;25,100,25)))</f>
        <v>25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141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67</v>
      </c>
      <c r="D27" s="96"/>
      <c r="E27" s="96"/>
      <c r="F27" s="96"/>
      <c r="G27" s="96"/>
      <c r="H27" s="96"/>
      <c r="I27" s="75">
        <f>VLOOKUP(C27,Basisdata!$I$4:$J$21,2,FALSE)</f>
        <v>5</v>
      </c>
    </row>
    <row r="28" spans="1:13" ht="15.75" x14ac:dyDescent="0.25">
      <c r="A28" s="105" t="s">
        <v>9</v>
      </c>
      <c r="B28" s="105"/>
      <c r="C28" s="95" t="s">
        <v>8</v>
      </c>
      <c r="D28" s="96"/>
      <c r="E28" s="96"/>
      <c r="F28" s="96"/>
      <c r="G28" s="96"/>
      <c r="H28" s="96"/>
      <c r="I28" s="75">
        <f>VLOOKUP(C28,Basisdata!$I$4:$J$21,2,FALSE)</f>
        <v>1</v>
      </c>
    </row>
    <row r="29" spans="1:13" ht="15.75" x14ac:dyDescent="0.25">
      <c r="A29" s="105" t="s">
        <v>10</v>
      </c>
      <c r="B29" s="105"/>
      <c r="C29" s="95" t="s">
        <v>8</v>
      </c>
      <c r="D29" s="96"/>
      <c r="E29" s="96"/>
      <c r="F29" s="96"/>
      <c r="G29" s="96"/>
      <c r="H29" s="96"/>
      <c r="I29" s="75">
        <f>VLOOKUP(C29,Basisdata!$I$4:$J$21,2,FALSE)</f>
        <v>1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497</v>
      </c>
      <c r="D36" s="96"/>
      <c r="E36" s="96"/>
      <c r="F36" s="96"/>
      <c r="G36" s="96"/>
      <c r="H36" s="96"/>
      <c r="I36" s="77">
        <f>VLOOKUP(C36,Basisdata!$I$41:$J$46,2,FALSE)</f>
        <v>0.1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87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96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0.1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0.05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112</v>
      </c>
      <c r="D61" s="96"/>
      <c r="E61" s="96"/>
      <c r="F61" s="96"/>
      <c r="G61" s="96"/>
      <c r="H61" s="96"/>
      <c r="I61" s="77">
        <f>VLOOKUP(C61,Basisdata!E68:F73,2,FALSE)</f>
        <v>10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0.2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2:I12"/>
    <mergeCell ref="C11:I11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97F30B67-8A0A-46E7-A2F8-7712D577AE89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14D84060-36DA-4491-B8FC-15430D9B59D5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78A6EE0E-2E1B-4754-B8CD-D55988E21E6A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84E16D46-E7FF-4D99-BAD3-0F13BC588E50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7C9AEE10-5631-4B0A-91AE-7C4DBB19F62B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3CB56DE1-B5CC-4589-AE9A-556BDFE1A2CC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5D3A56B1-B2CC-42F5-A5E3-FD228C51A82E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07D5B588-6E5B-4623-9C25-BA919613C033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23D0B90A-37C6-49F3-B356-9D8222D22DE9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2F047D91-BAFD-496B-9843-410FD01C363A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04E1CAD7-F710-4147-B6D6-A440A0884840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9A95E749-B5D0-4443-8DAE-69481EA74311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86E7E815-8001-427F-B9BA-6FEE19316187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B6E25C23-53B1-4A69-A429-DB8951BC06C4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F9AE0A2C-813D-4693-A861-6D31C26B3F79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B828BCD9-CFA2-4E3E-9CBB-B73E4A028590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tabColor rgb="FF00FF00"/>
  </sheetPr>
  <dimension ref="A1:M66"/>
  <sheetViews>
    <sheetView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601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 t="s">
        <v>1225</v>
      </c>
      <c r="G6" s="122"/>
      <c r="H6" s="122"/>
      <c r="I6" s="122"/>
    </row>
    <row r="7" spans="1:10" x14ac:dyDescent="0.25">
      <c r="A7" s="63" t="s">
        <v>25</v>
      </c>
      <c r="B7" s="116" t="s">
        <v>616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>
        <v>1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/>
      <c r="C9" s="117"/>
      <c r="D9" s="117"/>
      <c r="E9" s="118"/>
      <c r="F9" s="65" t="s">
        <v>146</v>
      </c>
      <c r="G9" s="67" t="s">
        <v>657</v>
      </c>
      <c r="H9" s="63" t="s">
        <v>29</v>
      </c>
      <c r="I9" s="68">
        <v>42958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779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/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/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44</v>
      </c>
      <c r="D16" s="96"/>
      <c r="E16" s="96"/>
      <c r="F16" s="96"/>
      <c r="G16" s="96"/>
      <c r="H16" s="111"/>
      <c r="I16" s="70">
        <f>VLOOKUP(C16,Basisdata!$A$4:$B$8,2,FALSE)</f>
        <v>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69</v>
      </c>
      <c r="D18" s="96"/>
      <c r="E18" s="96"/>
      <c r="F18" s="96"/>
      <c r="G18" s="96"/>
      <c r="H18" s="111"/>
      <c r="I18" s="70">
        <f>VLOOKUP(C18,Basisdata!A13:B20,2,FALSE)</f>
        <v>0.1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/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normaal brandrisico, basisbeveiliging</v>
      </c>
      <c r="D23" s="93"/>
      <c r="E23" s="93"/>
      <c r="F23" s="93"/>
      <c r="G23" s="93"/>
      <c r="H23" s="110"/>
      <c r="I23" s="73">
        <f>+I16*I17*I18*I19*(I20*I21*I22)</f>
        <v>2</v>
      </c>
      <c r="J23" s="63">
        <f>+IF(I23&gt;400,10000,+IF(I23&gt;100,400,+IF(I23&gt;25,100,25)))</f>
        <v>25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67</v>
      </c>
      <c r="D26" s="96"/>
      <c r="E26" s="96"/>
      <c r="F26" s="96"/>
      <c r="G26" s="96"/>
      <c r="H26" s="96"/>
      <c r="I26" s="75">
        <f>VLOOKUP(C26,Basisdata!$I$4:$J$21,2,FALSE)</f>
        <v>5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8</v>
      </c>
      <c r="D28" s="96"/>
      <c r="E28" s="96"/>
      <c r="F28" s="96"/>
      <c r="G28" s="96"/>
      <c r="H28" s="96"/>
      <c r="I28" s="75">
        <f>VLOOKUP(C28,Basisdata!$I$4:$J$21,2,FALSE)</f>
        <v>1</v>
      </c>
    </row>
    <row r="29" spans="1:13" ht="15.75" x14ac:dyDescent="0.25">
      <c r="A29" s="105" t="s">
        <v>10</v>
      </c>
      <c r="B29" s="105"/>
      <c r="C29" s="95" t="s">
        <v>8</v>
      </c>
      <c r="D29" s="96"/>
      <c r="E29" s="96"/>
      <c r="F29" s="96"/>
      <c r="G29" s="96"/>
      <c r="H29" s="96"/>
      <c r="I29" s="75">
        <f>VLOOKUP(C29,Basisdata!$I$4:$J$21,2,FALSE)</f>
        <v>1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0.2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497</v>
      </c>
      <c r="D36" s="96"/>
      <c r="E36" s="96"/>
      <c r="F36" s="96"/>
      <c r="G36" s="96"/>
      <c r="H36" s="96"/>
      <c r="I36" s="77">
        <f>VLOOKUP(C36,Basisdata!$I$41:$J$46,2,FALSE)</f>
        <v>0.1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87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96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2.0000000000000004E-2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1.0000000000000002E-2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2E-3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A975B9D3-F892-4ED1-AA38-54C8FC7868D8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3F18566B-A220-4229-8221-4CFCC90E5B59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9522105D-C8E8-4D39-9D76-3184FA3DC8ED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5511BBB6-40F9-40ED-A228-65C124E329A5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D89A2AB8-A2AE-4CBF-B967-0C63B7622236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9E351F74-B858-4960-AF87-84B2788EDEF4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26DBAD00-1B4D-4191-B37C-C11ABEE08B7D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A55B31AA-3E4D-4F05-BAE9-44E287AA1453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8931C5C2-B8D9-4CF8-98A5-51DD3986B504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5D8B5436-90CD-4C27-B869-FABDBDD55867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B1CB2344-FEA7-4517-BCC3-7AD563E01BCA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D6441137-1EED-41FA-8C75-04B947335F51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5B458519-A64D-4717-9D31-B35A70CE66E2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6758D216-F3FA-4B6C-871E-B99CB76FE118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4ECB299E-CD15-4D0A-B7A8-F4FFC6CFFC2B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F8CAAADC-99ED-491E-AA09-520D465D1BA1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tabColor rgb="FF00FF00"/>
  </sheetPr>
  <dimension ref="A1:M66"/>
  <sheetViews>
    <sheetView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601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617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>
        <v>1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/>
      <c r="C9" s="117"/>
      <c r="D9" s="117"/>
      <c r="E9" s="118"/>
      <c r="F9" s="65" t="s">
        <v>146</v>
      </c>
      <c r="G9" s="67">
        <v>0</v>
      </c>
      <c r="H9" s="63" t="s">
        <v>29</v>
      </c>
      <c r="I9" s="68">
        <v>42958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780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781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/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44</v>
      </c>
      <c r="D16" s="96"/>
      <c r="E16" s="96"/>
      <c r="F16" s="96"/>
      <c r="G16" s="96"/>
      <c r="H16" s="111"/>
      <c r="I16" s="70">
        <f>VLOOKUP(C16,Basisdata!$A$4:$B$8,2,FALSE)</f>
        <v>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69</v>
      </c>
      <c r="D18" s="96"/>
      <c r="E18" s="96"/>
      <c r="F18" s="96"/>
      <c r="G18" s="96"/>
      <c r="H18" s="111"/>
      <c r="I18" s="70">
        <f>VLOOKUP(C18,Basisdata!A13:B20,2,FALSE)</f>
        <v>0.1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/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normaal brandrisico, basisbeveiliging</v>
      </c>
      <c r="D23" s="93"/>
      <c r="E23" s="93"/>
      <c r="F23" s="93"/>
      <c r="G23" s="93"/>
      <c r="H23" s="110"/>
      <c r="I23" s="73">
        <f>+I16*I17*I18*I19*(I20*I21*I22)</f>
        <v>2</v>
      </c>
      <c r="J23" s="63">
        <f>+IF(I23&gt;400,10000,+IF(I23&gt;100,400,+IF(I23&gt;25,100,25)))</f>
        <v>25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141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67</v>
      </c>
      <c r="D27" s="96"/>
      <c r="E27" s="96"/>
      <c r="F27" s="96"/>
      <c r="G27" s="96"/>
      <c r="H27" s="96"/>
      <c r="I27" s="75">
        <f>VLOOKUP(C27,Basisdata!$I$4:$J$21,2,FALSE)</f>
        <v>5</v>
      </c>
    </row>
    <row r="28" spans="1:13" ht="15.75" x14ac:dyDescent="0.25">
      <c r="A28" s="105" t="s">
        <v>9</v>
      </c>
      <c r="B28" s="105"/>
      <c r="C28" s="95" t="s">
        <v>8</v>
      </c>
      <c r="D28" s="96"/>
      <c r="E28" s="96"/>
      <c r="F28" s="96"/>
      <c r="G28" s="96"/>
      <c r="H28" s="96"/>
      <c r="I28" s="75">
        <f>VLOOKUP(C28,Basisdata!$I$4:$J$21,2,FALSE)</f>
        <v>1</v>
      </c>
    </row>
    <row r="29" spans="1:13" ht="15.75" x14ac:dyDescent="0.25">
      <c r="A29" s="105" t="s">
        <v>10</v>
      </c>
      <c r="B29" s="105"/>
      <c r="C29" s="95" t="s">
        <v>8</v>
      </c>
      <c r="D29" s="96"/>
      <c r="E29" s="96"/>
      <c r="F29" s="96"/>
      <c r="G29" s="96"/>
      <c r="H29" s="96"/>
      <c r="I29" s="75">
        <f>VLOOKUP(C29,Basisdata!$I$4:$J$21,2,FALSE)</f>
        <v>1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0.2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103</v>
      </c>
      <c r="D36" s="96"/>
      <c r="E36" s="96"/>
      <c r="F36" s="96"/>
      <c r="G36" s="96"/>
      <c r="H36" s="96"/>
      <c r="I36" s="77">
        <f>VLOOKUP(C36,Basisdata!$I$41:$J$46,2,FALSE)</f>
        <v>10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88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96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17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2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1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112</v>
      </c>
      <c r="D61" s="96"/>
      <c r="E61" s="96"/>
      <c r="F61" s="96"/>
      <c r="G61" s="96"/>
      <c r="H61" s="96"/>
      <c r="I61" s="77">
        <f>VLOOKUP(C61,Basisdata!E68:F73,2,FALSE)</f>
        <v>10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0.04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E129E326-EAA4-43D7-86D2-BFAFDC564681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3C90BFE5-39A1-40B7-B15E-2AF723088374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9CAAE0C2-0554-4B45-81B5-374AD6F73980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8AFEF499-EC0E-4141-8051-2F81A0D87E56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0BCA7257-C5FE-4296-89A5-7330F3D5D7D5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7A592E63-BB36-44CD-8E7A-A95FBC48ED72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B1FF1236-63D1-4E4B-86B2-B957D228991A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B92154F4-07D4-4A16-AF74-E3CC2E94505D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9EDFB437-0E3A-43C1-B9D5-18751CAA6424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19D47AA0-678E-47D3-B822-D19846BE3083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086EE67E-B4BD-4C14-8BE5-ACD0C6E01A04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1B6CCBD8-333D-4F4F-942B-561C89884EFA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518BF943-3E10-4247-95B1-ACB2430E11B7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61A5A85B-E9DF-4029-977D-D10AA9B1FBE7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C1FC4258-D73C-48B8-9A1D-6C5256A90803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14FCB416-0337-42A1-8DFB-B031B8AD4A81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tabColor rgb="FF00FF00"/>
  </sheetPr>
  <dimension ref="A1:M66"/>
  <sheetViews>
    <sheetView topLeftCell="A7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/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 t="s">
        <v>1220</v>
      </c>
      <c r="G6" s="122"/>
      <c r="H6" s="122"/>
      <c r="I6" s="122"/>
    </row>
    <row r="7" spans="1:10" x14ac:dyDescent="0.25">
      <c r="A7" s="63" t="s">
        <v>25</v>
      </c>
      <c r="B7" s="116" t="s">
        <v>618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782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783</v>
      </c>
      <c r="C9" s="117"/>
      <c r="D9" s="117"/>
      <c r="E9" s="118"/>
      <c r="F9" s="65" t="s">
        <v>146</v>
      </c>
      <c r="G9" s="67">
        <v>2</v>
      </c>
      <c r="H9" s="63" t="s">
        <v>29</v>
      </c>
      <c r="I9" s="68">
        <v>42958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702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/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/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76</v>
      </c>
      <c r="D18" s="96"/>
      <c r="E18" s="96"/>
      <c r="F18" s="96"/>
      <c r="G18" s="96"/>
      <c r="H18" s="111"/>
      <c r="I18" s="70">
        <f>VLOOKUP(C18,Basisdata!A13:B20,2,FALSE)</f>
        <v>4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1260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zeer hoog brandrisico, bijkomende consultatie brandexpert is aangewezen</v>
      </c>
      <c r="D23" s="93"/>
      <c r="E23" s="93"/>
      <c r="F23" s="93"/>
      <c r="G23" s="93"/>
      <c r="H23" s="110"/>
      <c r="I23" s="73">
        <f>+I16*I17*I18*I19*(I20*I21*I22)</f>
        <v>1600</v>
      </c>
      <c r="J23" s="63">
        <f>+IF(I23&gt;400,10000,+IF(I23&gt;100,400,+IF(I23&gt;25,100,25)))</f>
        <v>10000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67</v>
      </c>
      <c r="D26" s="96"/>
      <c r="E26" s="96"/>
      <c r="F26" s="96"/>
      <c r="G26" s="96"/>
      <c r="H26" s="96"/>
      <c r="I26" s="75">
        <f>VLOOKUP(C26,Basisdata!$I$4:$J$21,2,FALSE)</f>
        <v>5</v>
      </c>
    </row>
    <row r="27" spans="1:13" ht="15.75" x14ac:dyDescent="0.25">
      <c r="A27" s="105" t="s">
        <v>7</v>
      </c>
      <c r="B27" s="105"/>
      <c r="C27" s="95" t="s">
        <v>371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141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60</v>
      </c>
      <c r="D29" s="96"/>
      <c r="E29" s="96"/>
      <c r="F29" s="96"/>
      <c r="G29" s="96"/>
      <c r="H29" s="96"/>
      <c r="I29" s="75">
        <f>VLOOKUP(C29,Basisdata!$I$4:$J$21,2,FALSE)</f>
        <v>10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8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88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96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8.0000000000000799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4.00000000000004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0.08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1EFA7195-20D5-4942-B106-A973DB929907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0116D1E0-2722-4219-9678-0C645A40D7A0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7026D0D2-54EB-4105-8958-C62CEA07E06F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A9C666B7-617E-44FB-9EAF-BEE6C7CDEC51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BF2D263E-2FF1-440A-A1F4-454DF9D2B82D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DCD24C2D-2F22-4765-9859-DD8ABD4F638B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C7FE2E46-C7A9-4807-B1A8-134EBCB9E647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E6183E6F-4733-4211-BE30-C02BC94DBAB1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B2F73589-BDBE-4385-9D35-BDDFF78DB23B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EAF145F9-88B8-4875-8DE5-28C79129B052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7CCFC117-09CE-4A34-A909-BB890AE940CA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1727FEC8-1B7E-43CF-AB65-9F1FC13BC16E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9238948E-7AFC-4055-81C0-2B36E5788E88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0052CE6E-8336-4CD4-97FC-BE0353F9AE81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34A04D12-811D-484B-A404-735CE155A3C0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5F722FBD-FAAD-4547-92B4-3404C5C0D598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00FF00"/>
  </sheetPr>
  <dimension ref="A1:M66"/>
  <sheetViews>
    <sheetView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601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1226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784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785</v>
      </c>
      <c r="C9" s="117"/>
      <c r="D9" s="117"/>
      <c r="E9" s="118"/>
      <c r="F9" s="65" t="s">
        <v>146</v>
      </c>
      <c r="G9" s="67">
        <v>2</v>
      </c>
      <c r="H9" s="63" t="s">
        <v>29</v>
      </c>
      <c r="I9" s="68">
        <v>42958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702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786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/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0</v>
      </c>
      <c r="D16" s="96"/>
      <c r="E16" s="96"/>
      <c r="F16" s="96"/>
      <c r="G16" s="96"/>
      <c r="H16" s="111"/>
      <c r="I16" s="70">
        <f>VLOOKUP(C16,Basisdata!$A$4:$B$8,2,FALSE)</f>
        <v>25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76</v>
      </c>
      <c r="D18" s="96"/>
      <c r="E18" s="96"/>
      <c r="F18" s="96"/>
      <c r="G18" s="96"/>
      <c r="H18" s="111"/>
      <c r="I18" s="70">
        <f>VLOOKUP(C18,Basisdata!A13:B20,2,FALSE)</f>
        <v>4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/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400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60</v>
      </c>
      <c r="D26" s="96"/>
      <c r="E26" s="96"/>
      <c r="F26" s="96"/>
      <c r="G26" s="96"/>
      <c r="H26" s="96"/>
      <c r="I26" s="75">
        <f>VLOOKUP(C26,Basisdata!$I$4:$J$21,2,FALSE)</f>
        <v>10</v>
      </c>
    </row>
    <row r="27" spans="1:13" ht="15.75" x14ac:dyDescent="0.25">
      <c r="A27" s="105" t="s">
        <v>7</v>
      </c>
      <c r="B27" s="105"/>
      <c r="C27" s="95" t="s">
        <v>371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141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8</v>
      </c>
      <c r="D29" s="96"/>
      <c r="E29" s="96"/>
      <c r="F29" s="96"/>
      <c r="G29" s="96"/>
      <c r="H29" s="96"/>
      <c r="I29" s="75">
        <f>VLOOKUP(C29,Basisdata!$I$4:$J$21,2,FALSE)</f>
        <v>1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10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95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96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10.000000000000099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489</v>
      </c>
      <c r="D50" s="96"/>
      <c r="E50" s="96"/>
      <c r="F50" s="96"/>
      <c r="G50" s="96"/>
      <c r="H50" s="96"/>
      <c r="I50" s="75">
        <f>VLOOKUP(C50,Basisdata!$I$59:$J$69,2,FALSE)</f>
        <v>1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10.000000000000099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112</v>
      </c>
      <c r="D61" s="96"/>
      <c r="E61" s="96"/>
      <c r="F61" s="96"/>
      <c r="G61" s="96"/>
      <c r="H61" s="96"/>
      <c r="I61" s="77">
        <f>VLOOKUP(C61,Basisdata!E68:F73,2,FALSE)</f>
        <v>10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2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8E35C173-91C1-4419-9A3B-5B9031D097C6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9AC88376-DFA7-4E2D-9533-DB6F06104218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ACEA9489-4BB7-4B42-8DE6-8C49F9662517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8CD7C5FE-8272-43A3-95AC-8EFE891EC4C1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7795493C-B81C-4A02-8553-9046A6853AFF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748C69A5-5F40-4867-9D97-021CA0622794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FA1F8021-8B4D-4140-B365-B70AF5109804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BF689E51-5F57-4B61-9B81-21C7025662B3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CA208704-0802-433C-A8B4-2C0E0072EF79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BA62CAF0-15E8-4B9D-B2AE-C19D75A4D69A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C7BA17D8-FBFE-4762-B9CE-F758163D9C77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5C12690D-A94A-4AB7-8D9B-2F7E964F048C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9E689C93-5614-4C5F-B9AA-F3330D42B0BF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992EA6A6-8544-4126-AEA3-55CE888A65E2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2BC641B2-1E5B-4EC7-A79C-0DDF3520BE4B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1136277C-4D0D-4F73-9729-0BED2D292BB8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tabColor rgb="FF00FF00"/>
  </sheetPr>
  <dimension ref="A1:M66"/>
  <sheetViews>
    <sheetView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601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619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>
        <v>1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/>
      <c r="C9" s="117"/>
      <c r="D9" s="117"/>
      <c r="E9" s="118"/>
      <c r="F9" s="65" t="s">
        <v>146</v>
      </c>
      <c r="G9" s="67" t="s">
        <v>599</v>
      </c>
      <c r="H9" s="63" t="s">
        <v>29</v>
      </c>
      <c r="I9" s="68">
        <v>42914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702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/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/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56</v>
      </c>
      <c r="D16" s="96"/>
      <c r="E16" s="96"/>
      <c r="F16" s="96"/>
      <c r="G16" s="96"/>
      <c r="H16" s="111"/>
      <c r="I16" s="70">
        <f>VLOOKUP(C16,Basisdata!$A$4:$B$8,2,FALSE)</f>
        <v>50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72</v>
      </c>
      <c r="D18" s="96"/>
      <c r="E18" s="96"/>
      <c r="F18" s="96"/>
      <c r="G18" s="96"/>
      <c r="H18" s="111"/>
      <c r="I18" s="70">
        <f>VLOOKUP(C18,Basisdata!A13:B20,2,FALSE)</f>
        <v>0.5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/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verhoogd brandrisico, maatregelen nodig</v>
      </c>
      <c r="D23" s="93"/>
      <c r="E23" s="93"/>
      <c r="F23" s="93"/>
      <c r="G23" s="93"/>
      <c r="H23" s="110"/>
      <c r="I23" s="73">
        <f>+I16*I17*I18*I19*(I20*I21*I22)</f>
        <v>100</v>
      </c>
      <c r="J23" s="63">
        <f>+IF(I23&gt;400,10000,+IF(I23&gt;100,400,+IF(I23&gt;25,100,25)))</f>
        <v>100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67</v>
      </c>
      <c r="D26" s="96"/>
      <c r="E26" s="96"/>
      <c r="F26" s="96"/>
      <c r="G26" s="96"/>
      <c r="H26" s="96"/>
      <c r="I26" s="75">
        <f>VLOOKUP(C26,Basisdata!$I$4:$J$21,2,FALSE)</f>
        <v>5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8</v>
      </c>
      <c r="D28" s="96"/>
      <c r="E28" s="96"/>
      <c r="F28" s="96"/>
      <c r="G28" s="96"/>
      <c r="H28" s="96"/>
      <c r="I28" s="75">
        <f>VLOOKUP(C28,Basisdata!$I$4:$J$21,2,FALSE)</f>
        <v>1</v>
      </c>
    </row>
    <row r="29" spans="1:13" ht="15.75" x14ac:dyDescent="0.25">
      <c r="A29" s="105" t="s">
        <v>10</v>
      </c>
      <c r="B29" s="105"/>
      <c r="C29" s="95" t="s">
        <v>8</v>
      </c>
      <c r="D29" s="96"/>
      <c r="E29" s="96"/>
      <c r="F29" s="96"/>
      <c r="G29" s="96"/>
      <c r="H29" s="96"/>
      <c r="I29" s="75">
        <f>VLOOKUP(C29,Basisdata!$I$4:$J$21,2,FALSE)</f>
        <v>1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10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88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96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10.000000000000099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5.0000000000000497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0.05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6A283377-E67A-410E-8C73-C7E4423725D7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47754619-C565-43E6-B217-C1314D6526BD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EDA36D7F-FEFD-482E-AA36-611DFA0111BA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A501D6D1-3241-4F00-A3AC-FE84BCAFEB81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72D34FC8-9D01-4673-8003-CC8BE998F631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930FF435-44A5-43AD-84E4-3428BDE4EF4C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CA163462-DBA3-4A1C-83C7-CA3046F377A8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F1CABA2D-76E4-4112-84F7-981A90FA903C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0B18620F-07C2-4066-B25A-3A91DDA35FF7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56772C95-CAD4-435C-96E5-9536FCBC5726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A21BC109-2E0A-4A3D-A455-94E104DC7830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8ACAB637-8E81-4B46-813E-D6031E23000B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621F1381-2FB8-4669-A81B-4A4725A6FE0F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6DE04406-A74D-4917-85CD-DAFCB3EB9B62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862AFFCD-2F20-4795-A60B-F85B54C32F77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B8C1D513-0A60-44A0-AD2C-DB52B1D41719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00FF00"/>
  </sheetPr>
  <dimension ref="A1:M66"/>
  <sheetViews>
    <sheetView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601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787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/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775</v>
      </c>
      <c r="C9" s="117"/>
      <c r="D9" s="117"/>
      <c r="E9" s="118"/>
      <c r="F9" s="65" t="s">
        <v>146</v>
      </c>
      <c r="G9" s="67" t="s">
        <v>657</v>
      </c>
      <c r="H9" s="63" t="s">
        <v>29</v>
      </c>
      <c r="I9" s="68">
        <v>42958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662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726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/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49</v>
      </c>
      <c r="D16" s="96"/>
      <c r="E16" s="96"/>
      <c r="F16" s="96"/>
      <c r="G16" s="96"/>
      <c r="H16" s="111"/>
      <c r="I16" s="70">
        <f>VLOOKUP(C16,Basisdata!$A$4:$B$8,2,FALSE)</f>
        <v>15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76</v>
      </c>
      <c r="D18" s="96"/>
      <c r="E18" s="96"/>
      <c r="F18" s="96"/>
      <c r="G18" s="96"/>
      <c r="H18" s="111"/>
      <c r="I18" s="70">
        <f>VLOOKUP(C18,Basisdata!A13:B20,2,FALSE)</f>
        <v>4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/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240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60</v>
      </c>
      <c r="D26" s="96"/>
      <c r="E26" s="96"/>
      <c r="F26" s="96"/>
      <c r="G26" s="96"/>
      <c r="H26" s="96"/>
      <c r="I26" s="75">
        <f>VLOOKUP(C26,Basisdata!$I$4:$J$21,2,FALSE)</f>
        <v>10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67</v>
      </c>
      <c r="D28" s="96"/>
      <c r="E28" s="96"/>
      <c r="F28" s="96"/>
      <c r="G28" s="96"/>
      <c r="H28" s="96"/>
      <c r="I28" s="75">
        <f>VLOOKUP(C28,Basisdata!$I$4:$J$21,2,FALSE)</f>
        <v>5</v>
      </c>
    </row>
    <row r="29" spans="1:13" ht="15.75" x14ac:dyDescent="0.25">
      <c r="A29" s="105" t="s">
        <v>10</v>
      </c>
      <c r="B29" s="105"/>
      <c r="C29" s="95" t="s">
        <v>8</v>
      </c>
      <c r="D29" s="96"/>
      <c r="E29" s="96"/>
      <c r="F29" s="96"/>
      <c r="G29" s="96"/>
      <c r="H29" s="96"/>
      <c r="I29" s="75">
        <f>VLOOKUP(C29,Basisdata!$I$4:$J$21,2,FALSE)</f>
        <v>1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2.4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497</v>
      </c>
      <c r="D36" s="96"/>
      <c r="E36" s="96"/>
      <c r="F36" s="96"/>
      <c r="G36" s="96"/>
      <c r="H36" s="96"/>
      <c r="I36" s="77">
        <f>VLOOKUP(C36,Basisdata!$I$41:$J$46,2,FALSE)</f>
        <v>0.1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87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96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503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0.24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0.12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2.4E-2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EBBE7EA6-D675-4E77-A615-9243E177B984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83A0C552-EEE0-4125-B9DB-1A08D11B6B1D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E2D8BBB4-6E39-4FC8-B10F-C73F59DE8D08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80C813F0-C464-4B6E-B053-8977D8EB4D2C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1949E0AD-D60F-4A2D-B498-FC7E0342A208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98B416FE-C310-4B9C-A4D7-8E3A1B48921B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9B9FEFCC-2FE6-4036-B755-E00AFE65FCFA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9E674237-F3CE-4A92-90FD-CA81172DAD62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6E6F4856-E377-44AE-93E6-580BEE653E17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94E934E4-CC41-42E6-BBF3-D8B12DC83FD1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8CBFEE8F-7767-4DB6-9512-2B88A3859799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63DD1A68-BC46-4867-A26F-58C484EE1025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38915952-11FC-4400-80DA-C20894484A32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D24BACB1-DBED-4DD3-A612-8A33ADED4862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F856FAD9-D0E1-4EF3-AF3D-F2CB6D63B266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F290ACD7-CC19-4B9D-AC37-9687541E1F8A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00FF00"/>
  </sheetPr>
  <dimension ref="A1:M66"/>
  <sheetViews>
    <sheetView topLeftCell="A22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601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604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>
        <v>1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/>
      <c r="C9" s="117"/>
      <c r="D9" s="117"/>
      <c r="E9" s="118"/>
      <c r="F9" s="65" t="s">
        <v>146</v>
      </c>
      <c r="G9" s="67" t="s">
        <v>661</v>
      </c>
      <c r="H9" s="63" t="s">
        <v>29</v>
      </c>
      <c r="I9" s="68">
        <v>42914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662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663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656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0</v>
      </c>
      <c r="D16" s="96"/>
      <c r="E16" s="96"/>
      <c r="F16" s="96"/>
      <c r="G16" s="96"/>
      <c r="H16" s="111"/>
      <c r="I16" s="70">
        <f>VLOOKUP(C16,Basisdata!$A$4:$B$8,2,FALSE)</f>
        <v>25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72</v>
      </c>
      <c r="D18" s="96"/>
      <c r="E18" s="96"/>
      <c r="F18" s="96"/>
      <c r="G18" s="96"/>
      <c r="H18" s="111"/>
      <c r="I18" s="70">
        <f>VLOOKUP(C18,Basisdata!A13:B20,2,FALSE)</f>
        <v>0.5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/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verhoogd brandrisico, maatregelen nodig</v>
      </c>
      <c r="D23" s="93"/>
      <c r="E23" s="93"/>
      <c r="F23" s="93"/>
      <c r="G23" s="93"/>
      <c r="H23" s="110"/>
      <c r="I23" s="73">
        <f>+I16*I17*I18*I19*(I20*I21*I22)</f>
        <v>50</v>
      </c>
      <c r="J23" s="63">
        <f>+IF(I23&gt;400,10000,+IF(I23&gt;100,400,+IF(I23&gt;25,100,25)))</f>
        <v>100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141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60</v>
      </c>
      <c r="D27" s="96"/>
      <c r="E27" s="96"/>
      <c r="F27" s="96"/>
      <c r="G27" s="96"/>
      <c r="H27" s="96"/>
      <c r="I27" s="75">
        <f>VLOOKUP(C27,Basisdata!$I$4:$J$21,2,FALSE)</f>
        <v>10</v>
      </c>
    </row>
    <row r="28" spans="1:13" ht="15.75" x14ac:dyDescent="0.25">
      <c r="A28" s="105" t="s">
        <v>9</v>
      </c>
      <c r="B28" s="105"/>
      <c r="C28" s="95" t="s">
        <v>67</v>
      </c>
      <c r="D28" s="96"/>
      <c r="E28" s="96"/>
      <c r="F28" s="96"/>
      <c r="G28" s="96"/>
      <c r="H28" s="96"/>
      <c r="I28" s="75">
        <f>VLOOKUP(C28,Basisdata!$I$4:$J$21,2,FALSE)</f>
        <v>5</v>
      </c>
    </row>
    <row r="29" spans="1:13" ht="15.75" x14ac:dyDescent="0.25">
      <c r="A29" s="105" t="s">
        <v>10</v>
      </c>
      <c r="B29" s="105"/>
      <c r="C29" s="95" t="s">
        <v>8</v>
      </c>
      <c r="D29" s="96"/>
      <c r="E29" s="96"/>
      <c r="F29" s="96"/>
      <c r="G29" s="96"/>
      <c r="H29" s="96"/>
      <c r="I29" s="75">
        <f>VLOOKUP(C29,Basisdata!$I$4:$J$21,2,FALSE)</f>
        <v>1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0.5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497</v>
      </c>
      <c r="D36" s="96"/>
      <c r="E36" s="96"/>
      <c r="F36" s="96"/>
      <c r="G36" s="96"/>
      <c r="H36" s="96"/>
      <c r="I36" s="77">
        <f>VLOOKUP(C36,Basisdata!$I$41:$J$46,2,FALSE)</f>
        <v>0.1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87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96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0.05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2.5000000000000001E-2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114</v>
      </c>
      <c r="D61" s="96"/>
      <c r="E61" s="96"/>
      <c r="F61" s="96"/>
      <c r="G61" s="96"/>
      <c r="H61" s="96"/>
      <c r="I61" s="77">
        <f>VLOOKUP(C61,Basisdata!E68:F73,2,FALSE)</f>
        <v>1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0.01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20B661D2-E6B4-496C-90EF-49DA4DABF78E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17AB9F70-D90D-4A5D-8881-E029EE1E8B97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56D41E19-61F2-4C12-AA84-5B0BDF611AE9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6913489B-448F-43F5-B1D8-269DC78BEB73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54DD8ACD-92F7-47E2-9815-C65DE47A8549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931F0C73-F252-4F40-9E9B-30B6E675FB39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8F30DB76-14AF-4BAF-9121-9169993BAE7A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71996E81-B667-4975-BAC5-99C60C66F47F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4C696551-2868-4CD6-8BCF-7A80693425C6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32BC1771-85FA-4A81-83C9-0F913CC73F8C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82099863-FABA-42F4-9DCE-878E2B5B8E6A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67C8E423-F6EF-4CAB-9DCB-1B4C1F086934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2A3575B6-96F7-4CDC-8BAB-A9838F704290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E9B882BC-EAE6-4887-B156-C83BEB62D7CA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4288F5EE-4F4C-4462-97FC-42B3F1DAC8A0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713858EB-13DF-498A-A949-F152050A56EF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tabColor rgb="FF00FF00"/>
  </sheetPr>
  <dimension ref="A1:M66"/>
  <sheetViews>
    <sheetView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601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961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962</v>
      </c>
      <c r="C9" s="117"/>
      <c r="D9" s="117"/>
      <c r="E9" s="118"/>
      <c r="F9" s="65" t="s">
        <v>146</v>
      </c>
      <c r="G9" s="67" t="s">
        <v>960</v>
      </c>
      <c r="H9" s="63" t="s">
        <v>29</v>
      </c>
      <c r="I9" s="68">
        <v>43011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700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958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959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 t="s">
        <v>963</v>
      </c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72</v>
      </c>
      <c r="D18" s="96"/>
      <c r="E18" s="96"/>
      <c r="F18" s="96"/>
      <c r="G18" s="96"/>
      <c r="H18" s="111"/>
      <c r="I18" s="70">
        <f>VLOOKUP(C18,Basisdata!A13:B20,2,FALSE)</f>
        <v>0.5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 t="s">
        <v>964</v>
      </c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965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200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371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67</v>
      </c>
      <c r="D28" s="96"/>
      <c r="E28" s="96"/>
      <c r="F28" s="96"/>
      <c r="G28" s="96"/>
      <c r="H28" s="96"/>
      <c r="I28" s="75">
        <f>VLOOKUP(C28,Basisdata!$I$4:$J$21,2,FALSE)</f>
        <v>5</v>
      </c>
    </row>
    <row r="29" spans="1:13" ht="15.75" x14ac:dyDescent="0.25">
      <c r="A29" s="105" t="s">
        <v>10</v>
      </c>
      <c r="B29" s="105"/>
      <c r="C29" s="95" t="s">
        <v>60</v>
      </c>
      <c r="D29" s="96"/>
      <c r="E29" s="96"/>
      <c r="F29" s="96"/>
      <c r="G29" s="96"/>
      <c r="H29" s="96"/>
      <c r="I29" s="75">
        <f>VLOOKUP(C29,Basisdata!$I$4:$J$21,2,FALSE)</f>
        <v>10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498</v>
      </c>
      <c r="D36" s="96"/>
      <c r="E36" s="96"/>
      <c r="F36" s="96"/>
      <c r="G36" s="96"/>
      <c r="H36" s="96"/>
      <c r="I36" s="77" t="str">
        <f>VLOOKUP(C36,Basisdata!$I$41:$J$46,2,FALSE)</f>
        <v>N/A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>
        <f>+IF(I36="N/A",VLOOKUP(C37,Basisdata!$A$33:$B$37,2,FALSE),"N/A")</f>
        <v>10</v>
      </c>
    </row>
    <row r="38" spans="1:10" ht="39.950000000000003" customHeight="1" x14ac:dyDescent="0.25">
      <c r="A38" s="92" t="s">
        <v>467</v>
      </c>
      <c r="B38" s="92"/>
      <c r="C38" s="95" t="s">
        <v>87</v>
      </c>
      <c r="D38" s="96"/>
      <c r="E38" s="96"/>
      <c r="F38" s="96"/>
      <c r="G38" s="96"/>
      <c r="H38" s="96"/>
      <c r="I38" s="77">
        <f>+IF(I36="N/A",VLOOKUP(C38,Basisdata!$E$33:$F$37,2,FALSE),"N/A")</f>
        <v>0.3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>
        <f>+IF(I36="N/A",VLOOKUP(C39,Basisdata!$I$33:$J$37,2,FALSE),"N/A")</f>
        <v>0.2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>
        <f>+IF(I36="N/A",VLOOKUP(C40,Basisdata!$E$41:$F$43,2,FALSE),"N/A")</f>
        <v>2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>
        <f>+IF(I36="N/A",VLOOKUP(C41,Basisdata!$A$41:$B$42,2,FALSE),"N/A")</f>
        <v>3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>
        <f>+IF(I36="N/A",VLOOKUP(C42,Basisdata!A49:B50,2,FALSE),"N/A")</f>
        <v>2</v>
      </c>
    </row>
    <row r="43" spans="1:10" ht="39.950000000000003" customHeight="1" x14ac:dyDescent="0.25">
      <c r="A43" s="94" t="s">
        <v>510</v>
      </c>
      <c r="B43" s="94"/>
      <c r="C43" s="108" t="s">
        <v>508</v>
      </c>
      <c r="D43" s="108"/>
      <c r="E43" s="108"/>
      <c r="F43" s="108"/>
      <c r="G43" s="108"/>
      <c r="H43" s="108"/>
      <c r="I43" s="78">
        <f>+IF(I36="N/A",VLOOKUP(C43,Basisdata!E49:F51,2,FALSE),"N/A")</f>
        <v>2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14.400000000000002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7.2000000000000011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0.1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D217158C-6215-47A0-87A1-C662E826011E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63901921-D3C2-4E16-8A3C-67AB56CA9355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51219FF4-2ADB-4E1E-BB3B-EE238A481799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81625F8E-2FFB-468F-AA78-ED6D85E7FF43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2E4A678F-7BE6-42DD-B706-B6A0D3E5B40B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FFEDDDA7-86E8-4075-BBEC-7787A33ECBE9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3C8E9FF8-87D6-4353-B2B3-5C51E75BEEA3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93F6A274-6B86-40F3-BD82-8115BA3027A9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756217DF-3925-4C1E-A35D-F57E82C2D654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AB68EF39-1DC6-473B-94DF-7F114C66A841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F5607DD1-9F8A-494E-8E99-0515452A3413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949DF715-E0BB-4C28-A20C-307832E9F70E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DF40B497-625E-411E-987B-73131DC25BDB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09530931-327F-4A57-AF08-26E8C54F1118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BAC17AD4-27FB-42F7-9A19-4E93F19E56C4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F7328896-D0C8-4630-997A-52FB7B11FD94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tabColor rgb="FF00FF00"/>
  </sheetPr>
  <dimension ref="A1:M66"/>
  <sheetViews>
    <sheetView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/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 t="s">
        <v>1220</v>
      </c>
      <c r="G6" s="122"/>
      <c r="H6" s="122"/>
      <c r="I6" s="122"/>
    </row>
    <row r="7" spans="1:10" x14ac:dyDescent="0.25">
      <c r="A7" s="63" t="s">
        <v>25</v>
      </c>
      <c r="B7" s="116" t="s">
        <v>718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>
        <v>1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775</v>
      </c>
      <c r="C9" s="117"/>
      <c r="D9" s="117"/>
      <c r="E9" s="118"/>
      <c r="F9" s="65" t="s">
        <v>146</v>
      </c>
      <c r="G9" s="67" t="s">
        <v>657</v>
      </c>
      <c r="H9" s="63" t="s">
        <v>29</v>
      </c>
      <c r="I9" s="68">
        <v>42948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662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719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720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49</v>
      </c>
      <c r="D16" s="96"/>
      <c r="E16" s="96"/>
      <c r="F16" s="96"/>
      <c r="G16" s="96"/>
      <c r="H16" s="111"/>
      <c r="I16" s="70">
        <f>VLOOKUP(C16,Basisdata!$A$4:$B$8,2,FALSE)</f>
        <v>15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76</v>
      </c>
      <c r="D18" s="96"/>
      <c r="E18" s="96"/>
      <c r="F18" s="96"/>
      <c r="G18" s="96"/>
      <c r="H18" s="111"/>
      <c r="I18" s="70">
        <f>VLOOKUP(C18,Basisdata!A13:B20,2,FALSE)</f>
        <v>4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/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240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60</v>
      </c>
      <c r="D26" s="96"/>
      <c r="E26" s="96"/>
      <c r="F26" s="96"/>
      <c r="G26" s="96"/>
      <c r="H26" s="96"/>
      <c r="I26" s="75">
        <f>VLOOKUP(C26,Basisdata!$I$4:$J$21,2,FALSE)</f>
        <v>10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67</v>
      </c>
      <c r="D28" s="96"/>
      <c r="E28" s="96"/>
      <c r="F28" s="96"/>
      <c r="G28" s="96"/>
      <c r="H28" s="96"/>
      <c r="I28" s="75">
        <f>VLOOKUP(C28,Basisdata!$I$4:$J$21,2,FALSE)</f>
        <v>5</v>
      </c>
    </row>
    <row r="29" spans="1:13" ht="15.75" x14ac:dyDescent="0.25">
      <c r="A29" s="105" t="s">
        <v>10</v>
      </c>
      <c r="B29" s="105"/>
      <c r="C29" s="95" t="s">
        <v>8</v>
      </c>
      <c r="D29" s="96"/>
      <c r="E29" s="96"/>
      <c r="F29" s="96"/>
      <c r="G29" s="96"/>
      <c r="H29" s="96"/>
      <c r="I29" s="75">
        <f>VLOOKUP(C29,Basisdata!$I$4:$J$21,2,FALSE)</f>
        <v>1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2.4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497</v>
      </c>
      <c r="D36" s="96"/>
      <c r="E36" s="96"/>
      <c r="F36" s="96"/>
      <c r="G36" s="96"/>
      <c r="H36" s="96"/>
      <c r="I36" s="77">
        <f>VLOOKUP(C36,Basisdata!$I$41:$J$46,2,FALSE)</f>
        <v>0.1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87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96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503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0.24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0.12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0.24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E819CD10-51CB-473D-B4D1-E30406024F0D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790D0250-1521-4505-9B73-308F2D2B1DA5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DF94A6EA-0E50-4BA3-BD98-CAB95B641885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796FA31C-F6AE-4287-8369-E0C88F3D1E36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287FBA04-078B-47C7-B993-872EB72123A0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040824A9-501B-4AB1-B4AF-8D07738BC422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F8A4C36C-8F31-4206-818A-EEDD4F3C5F07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10FC1A68-2D6C-42FD-888C-171E701D93B7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33B8F480-CC21-4035-BDD1-4C000BD50684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9A5301B6-F948-4DA0-A28C-C4AA53A534F4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CA87D9D6-3195-4B18-B4B1-4AA3E4CCD1D1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357D412C-5DCD-431E-AA52-E4186E612E88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5AFD25D4-DFAD-430F-8F91-AE96611C84D5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22F968E5-9B82-422D-AE6F-D41DEA59F514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0B68FE2A-BA1B-4DE5-8C40-F90D85351515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0CF2183F-B44F-4D63-AAFE-1F50342091D2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tabColor rgb="FFFF0000"/>
  </sheetPr>
  <dimension ref="A1:M66"/>
  <sheetViews>
    <sheetView topLeftCell="B4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1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1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1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1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1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601</v>
      </c>
      <c r="I5" s="122"/>
    </row>
    <row r="6" spans="1:11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1" x14ac:dyDescent="0.25">
      <c r="A7" s="63" t="s">
        <v>25</v>
      </c>
      <c r="B7" s="116" t="s">
        <v>621</v>
      </c>
      <c r="C7" s="117"/>
      <c r="D7" s="117"/>
      <c r="E7" s="118"/>
      <c r="F7" s="118"/>
      <c r="G7" s="122"/>
      <c r="H7" s="122"/>
      <c r="I7" s="122"/>
    </row>
    <row r="8" spans="1:11" x14ac:dyDescent="0.25">
      <c r="A8" s="63" t="s">
        <v>26</v>
      </c>
      <c r="B8" s="116">
        <v>2</v>
      </c>
      <c r="C8" s="117"/>
      <c r="D8" s="117"/>
      <c r="E8" s="118"/>
      <c r="F8" s="118"/>
      <c r="G8" s="122"/>
      <c r="H8" s="122"/>
      <c r="I8" s="122"/>
      <c r="K8" s="66" t="s">
        <v>620</v>
      </c>
    </row>
    <row r="9" spans="1:11" x14ac:dyDescent="0.25">
      <c r="A9" s="64" t="s">
        <v>27</v>
      </c>
      <c r="B9" s="116" t="s">
        <v>788</v>
      </c>
      <c r="C9" s="117"/>
      <c r="D9" s="117"/>
      <c r="E9" s="118"/>
      <c r="F9" s="65" t="s">
        <v>146</v>
      </c>
      <c r="G9" s="67">
        <v>0</v>
      </c>
      <c r="H9" s="63" t="s">
        <v>29</v>
      </c>
      <c r="I9" s="68">
        <v>42958</v>
      </c>
    </row>
    <row r="10" spans="1:11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1" x14ac:dyDescent="0.25">
      <c r="A11" s="114" t="s">
        <v>31</v>
      </c>
      <c r="B11" s="115"/>
      <c r="C11" s="116" t="s">
        <v>789</v>
      </c>
      <c r="D11" s="117"/>
      <c r="E11" s="117"/>
      <c r="F11" s="117"/>
      <c r="G11" s="117"/>
      <c r="H11" s="117"/>
      <c r="I11" s="118"/>
    </row>
    <row r="12" spans="1:11" x14ac:dyDescent="0.25">
      <c r="A12" s="114"/>
      <c r="B12" s="115"/>
      <c r="C12" s="116" t="s">
        <v>790</v>
      </c>
      <c r="D12" s="117"/>
      <c r="E12" s="117"/>
      <c r="F12" s="117"/>
      <c r="G12" s="117"/>
      <c r="H12" s="117"/>
      <c r="I12" s="118"/>
    </row>
    <row r="13" spans="1:11" x14ac:dyDescent="0.25">
      <c r="A13" s="114"/>
      <c r="B13" s="115"/>
      <c r="C13" s="116" t="s">
        <v>791</v>
      </c>
      <c r="D13" s="117"/>
      <c r="E13" s="117"/>
      <c r="F13" s="117"/>
      <c r="G13" s="117"/>
      <c r="H13" s="117"/>
      <c r="I13" s="118"/>
    </row>
    <row r="14" spans="1:11" x14ac:dyDescent="0.25">
      <c r="A14" s="114"/>
      <c r="B14" s="115"/>
      <c r="C14" s="116" t="s">
        <v>792</v>
      </c>
      <c r="D14" s="117"/>
      <c r="E14" s="117"/>
      <c r="F14" s="117"/>
      <c r="G14" s="117"/>
      <c r="H14" s="117"/>
      <c r="I14" s="118"/>
    </row>
    <row r="15" spans="1:11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1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72</v>
      </c>
      <c r="D18" s="96"/>
      <c r="E18" s="96"/>
      <c r="F18" s="96"/>
      <c r="G18" s="96"/>
      <c r="H18" s="111"/>
      <c r="I18" s="70">
        <f>VLOOKUP(C18,Basisdata!A13:B20,2,FALSE)</f>
        <v>0.5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/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200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141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67</v>
      </c>
      <c r="D27" s="96"/>
      <c r="E27" s="96"/>
      <c r="F27" s="96"/>
      <c r="G27" s="96"/>
      <c r="H27" s="96"/>
      <c r="I27" s="75">
        <f>VLOOKUP(C27,Basisdata!$I$4:$J$21,2,FALSE)</f>
        <v>5</v>
      </c>
    </row>
    <row r="28" spans="1:13" ht="15.75" x14ac:dyDescent="0.25">
      <c r="A28" s="105" t="s">
        <v>9</v>
      </c>
      <c r="B28" s="105"/>
      <c r="C28" s="95" t="s">
        <v>8</v>
      </c>
      <c r="D28" s="96"/>
      <c r="E28" s="96"/>
      <c r="F28" s="96"/>
      <c r="G28" s="96"/>
      <c r="H28" s="96"/>
      <c r="I28" s="75">
        <f>VLOOKUP(C28,Basisdata!$I$4:$J$21,2,FALSE)</f>
        <v>1</v>
      </c>
    </row>
    <row r="29" spans="1:13" ht="15.75" x14ac:dyDescent="0.25">
      <c r="A29" s="105" t="s">
        <v>10</v>
      </c>
      <c r="B29" s="105"/>
      <c r="C29" s="95" t="s">
        <v>8</v>
      </c>
      <c r="D29" s="96"/>
      <c r="E29" s="96"/>
      <c r="F29" s="96"/>
      <c r="G29" s="96"/>
      <c r="H29" s="96"/>
      <c r="I29" s="75">
        <f>VLOOKUP(C29,Basisdata!$I$4:$J$21,2,FALSE)</f>
        <v>1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20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498</v>
      </c>
      <c r="D36" s="96"/>
      <c r="E36" s="96"/>
      <c r="F36" s="96"/>
      <c r="G36" s="96"/>
      <c r="H36" s="96"/>
      <c r="I36" s="77" t="str">
        <f>VLOOKUP(C36,Basisdata!$I$41:$J$46,2,FALSE)</f>
        <v>N/A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>
        <f>+IF(I36="N/A",VLOOKUP(C37,Basisdata!$A$33:$B$37,2,FALSE),"N/A")</f>
        <v>10</v>
      </c>
    </row>
    <row r="38" spans="1:10" ht="39.950000000000003" customHeight="1" x14ac:dyDescent="0.25">
      <c r="A38" s="92" t="s">
        <v>467</v>
      </c>
      <c r="B38" s="92"/>
      <c r="C38" s="95" t="s">
        <v>88</v>
      </c>
      <c r="D38" s="96"/>
      <c r="E38" s="96"/>
      <c r="F38" s="96"/>
      <c r="G38" s="96"/>
      <c r="H38" s="96"/>
      <c r="I38" s="77">
        <f>+IF(I36="N/A",VLOOKUP(C38,Basisdata!$E$33:$F$37,2,FALSE),"N/A")</f>
        <v>0.6</v>
      </c>
    </row>
    <row r="39" spans="1:10" ht="39.950000000000003" customHeight="1" x14ac:dyDescent="0.25">
      <c r="A39" s="94" t="s">
        <v>131</v>
      </c>
      <c r="B39" s="94"/>
      <c r="C39" s="95" t="s">
        <v>96</v>
      </c>
      <c r="D39" s="96"/>
      <c r="E39" s="96"/>
      <c r="F39" s="96"/>
      <c r="G39" s="96"/>
      <c r="H39" s="96"/>
      <c r="I39" s="77">
        <f>+IF(I36="N/A",VLOOKUP(C39,Basisdata!$I$33:$J$37,2,FALSE),"N/A")</f>
        <v>10</v>
      </c>
    </row>
    <row r="40" spans="1:10" ht="39.950000000000003" customHeight="1" x14ac:dyDescent="0.25">
      <c r="A40" s="94" t="s">
        <v>132</v>
      </c>
      <c r="B40" s="94"/>
      <c r="C40" s="95" t="s">
        <v>17</v>
      </c>
      <c r="D40" s="96"/>
      <c r="E40" s="96"/>
      <c r="F40" s="96"/>
      <c r="G40" s="96"/>
      <c r="H40" s="96"/>
      <c r="I40" s="77">
        <f>+IF(I36="N/A",VLOOKUP(C40,Basisdata!$E$41:$F$43,2,FALSE),"N/A")</f>
        <v>1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>
        <f>+IF(I36="N/A",VLOOKUP(C41,Basisdata!$A$41:$B$42,2,FALSE),"N/A")</f>
        <v>3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>
        <f>+IF(I36="N/A",VLOOKUP(C42,Basisdata!A49:B50,2,FALSE),"N/A")</f>
        <v>2</v>
      </c>
    </row>
    <row r="43" spans="1:10" ht="39.950000000000003" customHeight="1" x14ac:dyDescent="0.25">
      <c r="A43" s="94" t="s">
        <v>510</v>
      </c>
      <c r="B43" s="94"/>
      <c r="C43" s="108" t="s">
        <v>508</v>
      </c>
      <c r="D43" s="108"/>
      <c r="E43" s="108"/>
      <c r="F43" s="108"/>
      <c r="G43" s="108"/>
      <c r="H43" s="108"/>
      <c r="I43" s="78">
        <f>+IF(I36="N/A",VLOOKUP(C43,Basisdata!E49:F51,2,FALSE),"N/A")</f>
        <v>2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onbestaande, dodelijke slachtoffers</v>
      </c>
      <c r="D47" s="93"/>
      <c r="E47" s="93"/>
      <c r="F47" s="93"/>
      <c r="G47" s="93"/>
      <c r="H47" s="93"/>
      <c r="I47" s="76">
        <f>IF(I36="N/A",+I34*I37*I38*I39*I40*I41*I42*I43*I44*I45*I46,+I34*I36*I44*I45*I46)</f>
        <v>14400</v>
      </c>
      <c r="J47" s="63">
        <f>+IF(I47&gt;400,10000,+IF(I47&gt;100,400,+IF(I47&gt;25,100,25)))</f>
        <v>10000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onbestaande, dodelijke slachtoffers</v>
      </c>
      <c r="D58" s="93"/>
      <c r="E58" s="93"/>
      <c r="F58" s="93"/>
      <c r="G58" s="93"/>
      <c r="H58" s="93"/>
      <c r="I58" s="76">
        <f>+I47/(I50*I51*I52*I53*I54*I55*I56*I57)</f>
        <v>7200</v>
      </c>
      <c r="J58" s="63">
        <f>+IF(I58&gt;400,10000,+IF(I58&gt;100,400,+IF(I58&gt;25,100,25)))</f>
        <v>10000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2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D240B7AF-DABD-43A4-A2B7-47E3A27CEC94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B1911D7D-B6B8-47A8-BBB5-B048A9A1862C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33EC8C16-3056-4E1A-93A8-B52FB57F8B58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9F467392-DFEE-4905-9FDD-76EAD807CECF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478CECD6-2EFB-48AA-A0ED-C45829A3FDEA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E6F92428-8819-4699-84CD-E1E8CCB0812C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D567D36A-65A3-4747-967B-6E48307374B1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29E2BEEF-9E2A-409B-839D-6596505A1B14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1FFDC37F-10E9-42A9-84A1-ABBCAF3E2803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474ADD13-5B56-4B5C-A336-4C65EB881B68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33B69A30-2B79-45F0-87A0-A428277B7370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F35EB0F4-4ABD-4881-B41E-855402B12C7C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ED2434D4-EB6F-4003-80D1-1779B56C423C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894B4F0B-1CA8-401B-B3B5-8984240EFD91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ABA3FBAC-7D60-4211-B674-270C9CFCF710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62D17623-7D9C-4BF6-B5D7-DEEFC005114B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tabColor rgb="FF00FF00"/>
  </sheetPr>
  <dimension ref="A1:M66"/>
  <sheetViews>
    <sheetView topLeftCell="A13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601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622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>
        <v>0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/>
      <c r="C9" s="117"/>
      <c r="D9" s="117"/>
      <c r="E9" s="118"/>
      <c r="F9" s="65" t="s">
        <v>146</v>
      </c>
      <c r="G9" s="67">
        <v>0</v>
      </c>
      <c r="H9" s="63" t="s">
        <v>29</v>
      </c>
      <c r="I9" s="68">
        <v>42927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641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/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/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44</v>
      </c>
      <c r="D16" s="96"/>
      <c r="E16" s="96"/>
      <c r="F16" s="96"/>
      <c r="G16" s="96"/>
      <c r="H16" s="111"/>
      <c r="I16" s="70">
        <f>VLOOKUP(C16,Basisdata!$A$4:$B$8,2,FALSE)</f>
        <v>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1</v>
      </c>
      <c r="D17" s="96"/>
      <c r="E17" s="96"/>
      <c r="F17" s="96"/>
      <c r="G17" s="96"/>
      <c r="H17" s="111"/>
      <c r="I17" s="70">
        <f>VLOOKUP(C17,Basisdata!$E$4:$F$8,2,FALSE)</f>
        <v>1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72</v>
      </c>
      <c r="D18" s="96"/>
      <c r="E18" s="96"/>
      <c r="F18" s="96"/>
      <c r="G18" s="96"/>
      <c r="H18" s="111"/>
      <c r="I18" s="70">
        <f>VLOOKUP(C18,Basisdata!A13:B20,2,FALSE)</f>
        <v>0.5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/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normaal brandrisico, basisbeveiliging</v>
      </c>
      <c r="D23" s="93"/>
      <c r="E23" s="93"/>
      <c r="F23" s="93"/>
      <c r="G23" s="93"/>
      <c r="H23" s="110"/>
      <c r="I23" s="73">
        <f>+I16*I17*I18*I19*(I20*I21*I22)</f>
        <v>2.5</v>
      </c>
      <c r="J23" s="63">
        <f>+IF(I23&gt;400,10000,+IF(I23&gt;100,400,+IF(I23&gt;25,100,25)))</f>
        <v>25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494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8</v>
      </c>
      <c r="D27" s="96"/>
      <c r="E27" s="96"/>
      <c r="F27" s="96"/>
      <c r="G27" s="96"/>
      <c r="H27" s="96"/>
      <c r="I27" s="75">
        <f>VLOOKUP(C27,Basisdata!$I$4:$J$21,2,FALSE)</f>
        <v>1</v>
      </c>
    </row>
    <row r="28" spans="1:13" ht="15.75" x14ac:dyDescent="0.25">
      <c r="A28" s="105" t="s">
        <v>9</v>
      </c>
      <c r="B28" s="105"/>
      <c r="C28" s="95" t="s">
        <v>8</v>
      </c>
      <c r="D28" s="96"/>
      <c r="E28" s="96"/>
      <c r="F28" s="96"/>
      <c r="G28" s="96"/>
      <c r="H28" s="96"/>
      <c r="I28" s="75">
        <f>VLOOKUP(C28,Basisdata!$I$4:$J$21,2,FALSE)</f>
        <v>1</v>
      </c>
    </row>
    <row r="29" spans="1:13" ht="15.75" x14ac:dyDescent="0.25">
      <c r="A29" s="105" t="s">
        <v>10</v>
      </c>
      <c r="B29" s="105"/>
      <c r="C29" s="95" t="s">
        <v>8</v>
      </c>
      <c r="D29" s="96"/>
      <c r="E29" s="96"/>
      <c r="F29" s="96"/>
      <c r="G29" s="96"/>
      <c r="H29" s="96"/>
      <c r="I29" s="75">
        <f>VLOOKUP(C29,Basisdata!$I$4:$J$21,2,FALSE)</f>
        <v>1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1.25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497</v>
      </c>
      <c r="D36" s="96"/>
      <c r="E36" s="96"/>
      <c r="F36" s="96"/>
      <c r="G36" s="96"/>
      <c r="H36" s="96"/>
      <c r="I36" s="77">
        <f>VLOOKUP(C36,Basisdata!$I$41:$J$46,2,FALSE)</f>
        <v>0.1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87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96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0.125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489</v>
      </c>
      <c r="D50" s="96"/>
      <c r="E50" s="96"/>
      <c r="F50" s="96"/>
      <c r="G50" s="96"/>
      <c r="H50" s="96"/>
      <c r="I50" s="75">
        <f>VLOOKUP(C50,Basisdata!$I$59:$J$69,2,FALSE)</f>
        <v>1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0.125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112</v>
      </c>
      <c r="D61" s="96"/>
      <c r="E61" s="96"/>
      <c r="F61" s="96"/>
      <c r="G61" s="96"/>
      <c r="H61" s="96"/>
      <c r="I61" s="77">
        <f>VLOOKUP(C61,Basisdata!E68:F73,2,FALSE)</f>
        <v>10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2.5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2D4E73F8-DD41-44C4-B2FB-204CD77F8F52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8CBE8DD5-D0C0-4EFA-AFEC-24FF407E7C5D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89386F09-4595-4FBA-BC8C-E346D48650CB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E4801F25-E368-40CF-9E18-04D98A62236A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C5D1CA97-D1CF-4CE4-881B-5A320A31F604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5C8D4E46-0814-4943-9A64-DF3B10162185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D0AAD39A-BECC-4543-A2BC-D73656FDA02D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5F295906-E954-4CF5-BC2C-6560382507D4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8238F7D3-99B7-4FA6-8B95-1553F883F194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96816E39-D0C2-4651-8B9B-02D11ED67E88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C8580723-1E33-4A9B-AEAA-9CE5040595F0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03F653BA-A537-43CC-A316-A4B0E1A1296D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6020E052-241F-479A-BCCA-05E71A4142D5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BD6EC710-13E4-4BAC-8512-9D2F0D3EEC7D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34A9D543-FD78-4700-AA55-2A2F647A5C25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D391EFA9-6A44-4A16-A7F5-FAF49ACD8424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tabColor rgb="FFFFC000"/>
  </sheetPr>
  <dimension ref="A1:M66"/>
  <sheetViews>
    <sheetView topLeftCell="A25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600</v>
      </c>
      <c r="G5" s="122"/>
      <c r="H5" s="122" t="s">
        <v>601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623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650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/>
      <c r="C9" s="117"/>
      <c r="D9" s="117"/>
      <c r="E9" s="118"/>
      <c r="F9" s="65" t="s">
        <v>146</v>
      </c>
      <c r="G9" s="67" t="s">
        <v>648</v>
      </c>
      <c r="H9" s="63" t="s">
        <v>29</v>
      </c>
      <c r="I9" s="68">
        <v>42932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646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653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/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56</v>
      </c>
      <c r="D16" s="96"/>
      <c r="E16" s="96"/>
      <c r="F16" s="96"/>
      <c r="G16" s="96"/>
      <c r="H16" s="111"/>
      <c r="I16" s="70">
        <f>VLOOKUP(C16,Basisdata!$A$4:$B$8,2,FALSE)</f>
        <v>50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1</v>
      </c>
      <c r="D17" s="96"/>
      <c r="E17" s="96"/>
      <c r="F17" s="96"/>
      <c r="G17" s="96"/>
      <c r="H17" s="111"/>
      <c r="I17" s="70">
        <f>VLOOKUP(C17,Basisdata!$E$4:$F$8,2,FALSE)</f>
        <v>1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2</v>
      </c>
      <c r="D18" s="96"/>
      <c r="E18" s="96"/>
      <c r="F18" s="96"/>
      <c r="G18" s="96"/>
      <c r="H18" s="111"/>
      <c r="I18" s="70">
        <f>VLOOKUP(C18,Basisdata!A13:B20,2,FALSE)</f>
        <v>1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1260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verhoogd brandrisico, maatregelen nodig</v>
      </c>
      <c r="D23" s="93"/>
      <c r="E23" s="93"/>
      <c r="F23" s="93"/>
      <c r="G23" s="93"/>
      <c r="H23" s="110"/>
      <c r="I23" s="73">
        <f>+I16*I17*I18*I19*(I20*I21*I22)</f>
        <v>50</v>
      </c>
      <c r="J23" s="63">
        <f>+IF(I23&gt;400,10000,+IF(I23&gt;100,400,+IF(I23&gt;25,100,25)))</f>
        <v>100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141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495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67</v>
      </c>
      <c r="D28" s="96"/>
      <c r="E28" s="96"/>
      <c r="F28" s="96"/>
      <c r="G28" s="96"/>
      <c r="H28" s="96"/>
      <c r="I28" s="75">
        <f>VLOOKUP(C28,Basisdata!$I$4:$J$21,2,FALSE)</f>
        <v>5</v>
      </c>
    </row>
    <row r="29" spans="1:13" ht="15.75" x14ac:dyDescent="0.25">
      <c r="A29" s="105" t="s">
        <v>10</v>
      </c>
      <c r="B29" s="105"/>
      <c r="C29" s="95" t="s">
        <v>8</v>
      </c>
      <c r="D29" s="96"/>
      <c r="E29" s="96"/>
      <c r="F29" s="96"/>
      <c r="G29" s="96"/>
      <c r="H29" s="96"/>
      <c r="I29" s="75">
        <f>VLOOKUP(C29,Basisdata!$I$4:$J$21,2,FALSE)</f>
        <v>1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2.5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12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92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90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500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503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 t="s">
        <v>1249</v>
      </c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 t="s">
        <v>1250</v>
      </c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2.5000000000000249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1.6666666666666832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114</v>
      </c>
      <c r="D61" s="96"/>
      <c r="E61" s="96"/>
      <c r="F61" s="96"/>
      <c r="G61" s="96"/>
      <c r="H61" s="96"/>
      <c r="I61" s="77">
        <f>VLOOKUP(C61,Basisdata!E68:F73,2,FALSE)</f>
        <v>1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2.5000000000000001E-2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B31DE1D9-9CB5-4B25-A036-9AEBB76A1B19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35C7E23B-1C68-41FF-B768-71442799407B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9AC3B10C-6CEF-4539-A221-B39756ADA8B1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4DECE11E-054F-43D6-BE98-D5AAEB1C808A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326F940F-F32A-4329-A12D-52C505ED866E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9172DE7D-476D-4621-9096-5F2B9062C34C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F2F4E1F4-87CB-4142-8D24-3BEA60B05156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385D22E9-D12B-4188-AB33-7E1536F6FFB5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A45410D2-B2D3-4995-B906-96B02F3FAA70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19C107FF-A795-4A56-AA55-35F7034236DF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09BD2B25-6C01-4554-A10E-25015B8340F1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07573451-6ACA-4FB4-BCBC-2CB11BCF1653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0E6FF35E-1747-4DFF-A123-966A0F6DA425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F6B1824E-3450-4740-BC0F-30BD4D67714C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619A6058-20DD-40F6-B856-AB4759466B5D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583923DD-9088-453E-B676-10E3926D42D5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rgb="FF00FF00"/>
  </sheetPr>
  <dimension ref="A1:M66"/>
  <sheetViews>
    <sheetView topLeftCell="A13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601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812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>
        <v>1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>
        <v>9</v>
      </c>
      <c r="C9" s="117"/>
      <c r="D9" s="117"/>
      <c r="E9" s="118"/>
      <c r="F9" s="65" t="s">
        <v>146</v>
      </c>
      <c r="G9" s="67">
        <v>0</v>
      </c>
      <c r="H9" s="63" t="s">
        <v>29</v>
      </c>
      <c r="I9" s="68">
        <v>42948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678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968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967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49</v>
      </c>
      <c r="D16" s="96"/>
      <c r="E16" s="96"/>
      <c r="F16" s="96"/>
      <c r="G16" s="96"/>
      <c r="H16" s="111"/>
      <c r="I16" s="70">
        <f>VLOOKUP(C16,Basisdata!$A$4:$B$8,2,FALSE)</f>
        <v>15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76</v>
      </c>
      <c r="D18" s="96"/>
      <c r="E18" s="96"/>
      <c r="F18" s="96"/>
      <c r="G18" s="96"/>
      <c r="H18" s="111"/>
      <c r="I18" s="70">
        <f>VLOOKUP(C18,Basisdata!A13:B20,2,FALSE)</f>
        <v>4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1261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240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67</v>
      </c>
      <c r="D26" s="96"/>
      <c r="E26" s="96"/>
      <c r="F26" s="96"/>
      <c r="G26" s="96"/>
      <c r="H26" s="96"/>
      <c r="I26" s="75">
        <f>VLOOKUP(C26,Basisdata!$I$4:$J$21,2,FALSE)</f>
        <v>5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60</v>
      </c>
      <c r="D28" s="96"/>
      <c r="E28" s="96"/>
      <c r="F28" s="96"/>
      <c r="G28" s="96"/>
      <c r="H28" s="96"/>
      <c r="I28" s="75">
        <f>VLOOKUP(C28,Basisdata!$I$4:$J$21,2,FALSE)</f>
        <v>10</v>
      </c>
    </row>
    <row r="29" spans="1:13" ht="15.75" x14ac:dyDescent="0.25">
      <c r="A29" s="105" t="s">
        <v>10</v>
      </c>
      <c r="B29" s="105"/>
      <c r="C29" s="95" t="s">
        <v>371</v>
      </c>
      <c r="D29" s="96"/>
      <c r="E29" s="96"/>
      <c r="F29" s="96"/>
      <c r="G29" s="96"/>
      <c r="H29" s="96"/>
      <c r="I29" s="75">
        <f>VLOOKUP(C29,Basisdata!$I$4:$J$21,2,FALSE)</f>
        <v>2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1.2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497</v>
      </c>
      <c r="D36" s="96"/>
      <c r="E36" s="96"/>
      <c r="F36" s="96"/>
      <c r="G36" s="96"/>
      <c r="H36" s="96"/>
      <c r="I36" s="77">
        <f>VLOOKUP(C36,Basisdata!$I$41:$J$46,2,FALSE)</f>
        <v>0.1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87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96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0.12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0.06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1.2E-2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B6:E6"/>
    <mergeCell ref="F6:G6"/>
    <mergeCell ref="H6:I6"/>
    <mergeCell ref="B7:E7"/>
    <mergeCell ref="F7:G7"/>
    <mergeCell ref="H7:I7"/>
    <mergeCell ref="A1:I1"/>
    <mergeCell ref="A2:I2"/>
    <mergeCell ref="A3:I3"/>
    <mergeCell ref="B4:E4"/>
    <mergeCell ref="F4:I4"/>
    <mergeCell ref="C5:E5"/>
    <mergeCell ref="F5:G5"/>
    <mergeCell ref="H5:I5"/>
    <mergeCell ref="A11:B14"/>
    <mergeCell ref="C12:I12"/>
    <mergeCell ref="C13:I13"/>
    <mergeCell ref="C14:I14"/>
    <mergeCell ref="A15:I15"/>
    <mergeCell ref="A16:B16"/>
    <mergeCell ref="C16:H16"/>
    <mergeCell ref="B8:E8"/>
    <mergeCell ref="F8:G8"/>
    <mergeCell ref="H8:I8"/>
    <mergeCell ref="B9:E9"/>
    <mergeCell ref="A10:B10"/>
    <mergeCell ref="C10:I10"/>
    <mergeCell ref="C11:I11"/>
    <mergeCell ref="A20:B22"/>
    <mergeCell ref="C20:H20"/>
    <mergeCell ref="C21:H21"/>
    <mergeCell ref="C22:H22"/>
    <mergeCell ref="A23:B23"/>
    <mergeCell ref="C23:H23"/>
    <mergeCell ref="A17:B17"/>
    <mergeCell ref="C17:H17"/>
    <mergeCell ref="A18:B18"/>
    <mergeCell ref="C18:H18"/>
    <mergeCell ref="A19:B19"/>
    <mergeCell ref="C19:H19"/>
    <mergeCell ref="A28:B28"/>
    <mergeCell ref="C28:H28"/>
    <mergeCell ref="A29:B29"/>
    <mergeCell ref="C29:H29"/>
    <mergeCell ref="A30:B30"/>
    <mergeCell ref="C30:H30"/>
    <mergeCell ref="A24:I24"/>
    <mergeCell ref="A25:B25"/>
    <mergeCell ref="C25:H25"/>
    <mergeCell ref="A26:B26"/>
    <mergeCell ref="C26:H26"/>
    <mergeCell ref="A27:B27"/>
    <mergeCell ref="C27:H27"/>
    <mergeCell ref="A34:B34"/>
    <mergeCell ref="C34:H34"/>
    <mergeCell ref="A35:I35"/>
    <mergeCell ref="A36:B36"/>
    <mergeCell ref="C36:H36"/>
    <mergeCell ref="A37:B37"/>
    <mergeCell ref="C37:H37"/>
    <mergeCell ref="A31:B31"/>
    <mergeCell ref="C31:H31"/>
    <mergeCell ref="A32:B32"/>
    <mergeCell ref="C32:H32"/>
    <mergeCell ref="A33:B33"/>
    <mergeCell ref="C33:H33"/>
    <mergeCell ref="A41:B41"/>
    <mergeCell ref="C41:H41"/>
    <mergeCell ref="A42:B42"/>
    <mergeCell ref="C42:H42"/>
    <mergeCell ref="A43:B43"/>
    <mergeCell ref="C43:H43"/>
    <mergeCell ref="A38:B38"/>
    <mergeCell ref="C38:H38"/>
    <mergeCell ref="A39:B39"/>
    <mergeCell ref="C39:H39"/>
    <mergeCell ref="A40:B40"/>
    <mergeCell ref="C40:H40"/>
    <mergeCell ref="A48:I48"/>
    <mergeCell ref="A49:B49"/>
    <mergeCell ref="C49:H49"/>
    <mergeCell ref="A50:B50"/>
    <mergeCell ref="C50:H50"/>
    <mergeCell ref="A51:B51"/>
    <mergeCell ref="C51:H51"/>
    <mergeCell ref="A44:B46"/>
    <mergeCell ref="C44:H44"/>
    <mergeCell ref="C45:H45"/>
    <mergeCell ref="C46:H46"/>
    <mergeCell ref="A47:B47"/>
    <mergeCell ref="C47:H47"/>
    <mergeCell ref="A55:B55"/>
    <mergeCell ref="C55:H55"/>
    <mergeCell ref="A56:B56"/>
    <mergeCell ref="C56:H56"/>
    <mergeCell ref="A57:B57"/>
    <mergeCell ref="C57:H57"/>
    <mergeCell ref="A52:B52"/>
    <mergeCell ref="C52:H52"/>
    <mergeCell ref="A53:B53"/>
    <mergeCell ref="C53:H53"/>
    <mergeCell ref="A54:B54"/>
    <mergeCell ref="C54:H54"/>
    <mergeCell ref="A66:B66"/>
    <mergeCell ref="C66:H66"/>
    <mergeCell ref="A62:B62"/>
    <mergeCell ref="C62:H62"/>
    <mergeCell ref="A63:B65"/>
    <mergeCell ref="C63:H63"/>
    <mergeCell ref="C64:H64"/>
    <mergeCell ref="C65:H65"/>
    <mergeCell ref="A58:B58"/>
    <mergeCell ref="C58:H58"/>
    <mergeCell ref="A59:I59"/>
    <mergeCell ref="A60:B60"/>
    <mergeCell ref="C60:H60"/>
    <mergeCell ref="A61:B61"/>
    <mergeCell ref="C61:H61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80100C90-3C1B-48AE-8D03-F64F9001BD5A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7B28B487-483E-4496-B2E9-67BD269A1BDB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894DD50F-46D7-436E-BD29-2B36164FD9B5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7B18048B-7903-4B14-8F99-0ECBDE1354BB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367B11CC-4B79-4BBE-A52B-B6C7EFABBA92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52BF340F-FAE0-40F4-B538-7CF27F360892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70B718E2-CDB6-45B9-8653-631127415664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1771BF80-ABF7-4D80-9142-0E0C34E0C690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29EF0F44-C3E0-4A7E-85B6-445955D184E4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38B2388C-7A36-4B87-9602-2E313C8B4025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9F14A713-D79C-468C-B02A-907267FD45C3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F5BF2DA4-022B-41A3-A969-BCF550C25EE2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B878F53E-AABB-463D-B8B8-B4894D6BE3BA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D28D44D5-AA39-4DEF-AB77-27788640A159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2096096A-144F-46D3-908B-AB6B1FA93D20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720BF891-D0C5-45DE-A2A9-E0E9B731A11C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1">
    <tabColor rgb="FF00FF00"/>
  </sheetPr>
  <dimension ref="A1:M66"/>
  <sheetViews>
    <sheetView topLeftCell="A13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601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812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>
        <v>1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>
        <v>9</v>
      </c>
      <c r="C9" s="117"/>
      <c r="D9" s="117"/>
      <c r="E9" s="118"/>
      <c r="F9" s="65" t="s">
        <v>146</v>
      </c>
      <c r="G9" s="67">
        <v>0</v>
      </c>
      <c r="H9" s="63" t="s">
        <v>29</v>
      </c>
      <c r="I9" s="68">
        <v>42948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678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968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967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49</v>
      </c>
      <c r="D16" s="96"/>
      <c r="E16" s="96"/>
      <c r="F16" s="96"/>
      <c r="G16" s="96"/>
      <c r="H16" s="111"/>
      <c r="I16" s="70">
        <f>VLOOKUP(C16,Basisdata!$A$4:$B$8,2,FALSE)</f>
        <v>15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76</v>
      </c>
      <c r="D18" s="96"/>
      <c r="E18" s="96"/>
      <c r="F18" s="96"/>
      <c r="G18" s="96"/>
      <c r="H18" s="111"/>
      <c r="I18" s="70">
        <f>VLOOKUP(C18,Basisdata!A13:B20,2,FALSE)</f>
        <v>4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1262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240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67</v>
      </c>
      <c r="D26" s="96"/>
      <c r="E26" s="96"/>
      <c r="F26" s="96"/>
      <c r="G26" s="96"/>
      <c r="H26" s="96"/>
      <c r="I26" s="75">
        <f>VLOOKUP(C26,Basisdata!$I$4:$J$21,2,FALSE)</f>
        <v>5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60</v>
      </c>
      <c r="D28" s="96"/>
      <c r="E28" s="96"/>
      <c r="F28" s="96"/>
      <c r="G28" s="96"/>
      <c r="H28" s="96"/>
      <c r="I28" s="75">
        <f>VLOOKUP(C28,Basisdata!$I$4:$J$21,2,FALSE)</f>
        <v>10</v>
      </c>
    </row>
    <row r="29" spans="1:13" ht="15.75" x14ac:dyDescent="0.25">
      <c r="A29" s="105" t="s">
        <v>10</v>
      </c>
      <c r="B29" s="105"/>
      <c r="C29" s="95" t="s">
        <v>371</v>
      </c>
      <c r="D29" s="96"/>
      <c r="E29" s="96"/>
      <c r="F29" s="96"/>
      <c r="G29" s="96"/>
      <c r="H29" s="96"/>
      <c r="I29" s="75">
        <f>VLOOKUP(C29,Basisdata!$I$4:$J$21,2,FALSE)</f>
        <v>2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1.2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497</v>
      </c>
      <c r="D36" s="96"/>
      <c r="E36" s="96"/>
      <c r="F36" s="96"/>
      <c r="G36" s="96"/>
      <c r="H36" s="96"/>
      <c r="I36" s="77">
        <f>VLOOKUP(C36,Basisdata!$I$41:$J$46,2,FALSE)</f>
        <v>0.1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87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96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0.12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0.06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1.2E-2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A1BDD439-7395-4A18-A9B4-024851B65DCC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93809BAB-6E9E-4E86-96BA-9A46107E793A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6463C2E0-8F15-461B-AFA6-2D4927C943C0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87FAC1E7-2C20-4854-B373-ABE53007FBF4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33D52A95-F60F-470E-9AC3-2A034FFC70C9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7F6FBBB0-766E-410F-BF35-4A37BD5A98B8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29CE897D-B611-4304-9638-839EFF2C59EE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58D24C2B-8604-44FF-9F24-8321FA6A880F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16868113-47BD-4DE9-B058-CF803B205918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B5F1C4F1-006A-4A59-A8EC-0EA5DAAF8FC4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3820ACA0-25E9-410C-A747-B08277A7623B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6528E4C2-639D-40EC-8989-771CFC6A9543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0C520DC8-5902-41AC-B01C-F166DB4E64C4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6B2FE5D3-4CE8-4281-A938-178768E0B439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072E6AA3-CD80-4F9F-9715-A2E4F9C282B8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CF15DFBB-F796-410F-8F09-84CACB00C6DC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tabColor rgb="FF00FF00"/>
  </sheetPr>
  <dimension ref="A1:M66"/>
  <sheetViews>
    <sheetView topLeftCell="A7" zoomScaleNormal="100" workbookViewId="0">
      <selection activeCell="C17" sqref="C17:H1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600</v>
      </c>
      <c r="G5" s="122"/>
      <c r="H5" s="122" t="s">
        <v>601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1227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>
        <v>1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794</v>
      </c>
      <c r="C9" s="117"/>
      <c r="D9" s="117"/>
      <c r="E9" s="118"/>
      <c r="F9" s="65" t="s">
        <v>146</v>
      </c>
      <c r="G9" s="67" t="s">
        <v>599</v>
      </c>
      <c r="H9" s="63" t="s">
        <v>29</v>
      </c>
      <c r="I9" s="68">
        <v>42914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662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795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796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 t="s">
        <v>959</v>
      </c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1</v>
      </c>
      <c r="D17" s="96"/>
      <c r="E17" s="96"/>
      <c r="F17" s="96"/>
      <c r="G17" s="96"/>
      <c r="H17" s="111"/>
      <c r="I17" s="70">
        <f>VLOOKUP(C17,Basisdata!$E$4:$F$8,2,FALSE)</f>
        <v>1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2</v>
      </c>
      <c r="D18" s="96"/>
      <c r="E18" s="96"/>
      <c r="F18" s="96"/>
      <c r="G18" s="96"/>
      <c r="H18" s="111"/>
      <c r="I18" s="70">
        <f>VLOOKUP(C18,Basisdata!A13:B20,2,FALSE)</f>
        <v>1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 t="s">
        <v>972</v>
      </c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973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 t="s">
        <v>1263</v>
      </c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verhoogd brandrisico, maatregelen nodig</v>
      </c>
      <c r="D23" s="93"/>
      <c r="E23" s="93"/>
      <c r="F23" s="93"/>
      <c r="G23" s="93"/>
      <c r="H23" s="110"/>
      <c r="I23" s="73">
        <f>+I16*I17*I18*I19*(I20*I21*I22)</f>
        <v>100</v>
      </c>
      <c r="J23" s="63">
        <f>+IF(I23&gt;400,10000,+IF(I23&gt;100,400,+IF(I23&gt;25,100,25)))</f>
        <v>100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141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67</v>
      </c>
      <c r="D27" s="96"/>
      <c r="E27" s="96"/>
      <c r="F27" s="96"/>
      <c r="G27" s="96"/>
      <c r="H27" s="96"/>
      <c r="I27" s="75">
        <f>VLOOKUP(C27,Basisdata!$I$4:$J$21,2,FALSE)</f>
        <v>5</v>
      </c>
    </row>
    <row r="28" spans="1:13" ht="15.75" x14ac:dyDescent="0.25">
      <c r="A28" s="105" t="s">
        <v>9</v>
      </c>
      <c r="B28" s="105"/>
      <c r="C28" s="95" t="s">
        <v>60</v>
      </c>
      <c r="D28" s="96"/>
      <c r="E28" s="96"/>
      <c r="F28" s="96"/>
      <c r="G28" s="96"/>
      <c r="H28" s="96"/>
      <c r="I28" s="75">
        <f>VLOOKUP(C28,Basisdata!$I$4:$J$21,2,FALSE)</f>
        <v>10</v>
      </c>
    </row>
    <row r="29" spans="1:13" ht="15.75" x14ac:dyDescent="0.25">
      <c r="A29" s="105" t="s">
        <v>10</v>
      </c>
      <c r="B29" s="105"/>
      <c r="C29" s="95" t="s">
        <v>8</v>
      </c>
      <c r="D29" s="96"/>
      <c r="E29" s="96"/>
      <c r="F29" s="96"/>
      <c r="G29" s="96"/>
      <c r="H29" s="96"/>
      <c r="I29" s="75">
        <f>VLOOKUP(C29,Basisdata!$I$4:$J$21,2,FALSE)</f>
        <v>1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14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93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500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503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1.00000000000001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489</v>
      </c>
      <c r="D50" s="96"/>
      <c r="E50" s="96"/>
      <c r="F50" s="96"/>
      <c r="G50" s="96"/>
      <c r="H50" s="96"/>
      <c r="I50" s="75">
        <f>VLOOKUP(C50,Basisdata!$I$59:$J$69,2,FALSE)</f>
        <v>1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1.00000000000001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0.05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92F96DBE-E3FC-4FD8-8BC2-5DDAFBE6E48F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1E9DEE7E-ECC9-4037-B8E4-CC7710034005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64A9621E-DC53-4D30-B094-A3655D86AF9A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BE959177-DF54-49EB-90DD-B98E6B35A059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F7C084F3-D624-4E26-A5E4-2EC200C7552E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3AC224ED-89E7-474E-ABF9-EB9A4D15B47D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C2530A3F-F21C-490B-AF2A-7D9B2B097066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91507E5F-3D21-4624-8598-4F3BD06357AA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D38F96A0-0229-4B24-850F-1422C22FD940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48C14D97-CA1F-415B-B865-08295C1CDCD1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0102C725-D9AA-43A4-812F-2E48A5A3AE92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31C1375E-E737-4DA7-81A1-C6C837C6FCB8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81AE2313-631D-4E9D-9E60-DAFA3EC9EBB0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9EBB424F-126D-43F6-AA07-2798AB9A4917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EFC2D564-B632-4788-A8A2-E62551E07C02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0D811DB9-C595-48CE-B05D-6F80D706A28D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rgb="FF00FF00"/>
  </sheetPr>
  <dimension ref="A1:M66"/>
  <sheetViews>
    <sheetView topLeftCell="A7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601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969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>
        <v>7</v>
      </c>
      <c r="C9" s="117"/>
      <c r="D9" s="117"/>
      <c r="E9" s="118"/>
      <c r="F9" s="65" t="s">
        <v>146</v>
      </c>
      <c r="G9" s="67">
        <v>4</v>
      </c>
      <c r="H9" s="63" t="s">
        <v>29</v>
      </c>
      <c r="I9" s="68">
        <v>43011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678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970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971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 t="s">
        <v>959</v>
      </c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49</v>
      </c>
      <c r="D16" s="96"/>
      <c r="E16" s="96"/>
      <c r="F16" s="96"/>
      <c r="G16" s="96"/>
      <c r="H16" s="111"/>
      <c r="I16" s="70">
        <f>VLOOKUP(C16,Basisdata!$A$4:$B$8,2,FALSE)</f>
        <v>15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76</v>
      </c>
      <c r="D18" s="96"/>
      <c r="E18" s="96"/>
      <c r="F18" s="96"/>
      <c r="G18" s="96"/>
      <c r="H18" s="111"/>
      <c r="I18" s="70">
        <f>VLOOKUP(C18,Basisdata!A13:B20,2,FALSE)</f>
        <v>4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1263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240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67</v>
      </c>
      <c r="D26" s="96"/>
      <c r="E26" s="96"/>
      <c r="F26" s="96"/>
      <c r="G26" s="96"/>
      <c r="H26" s="96"/>
      <c r="I26" s="75">
        <f>VLOOKUP(C26,Basisdata!$I$4:$J$21,2,FALSE)</f>
        <v>5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60</v>
      </c>
      <c r="D28" s="96"/>
      <c r="E28" s="96"/>
      <c r="F28" s="96"/>
      <c r="G28" s="96"/>
      <c r="H28" s="96"/>
      <c r="I28" s="75">
        <f>VLOOKUP(C28,Basisdata!$I$4:$J$21,2,FALSE)</f>
        <v>10</v>
      </c>
    </row>
    <row r="29" spans="1:13" ht="15.75" x14ac:dyDescent="0.25">
      <c r="A29" s="105" t="s">
        <v>10</v>
      </c>
      <c r="B29" s="105"/>
      <c r="C29" s="95" t="s">
        <v>371</v>
      </c>
      <c r="D29" s="96"/>
      <c r="E29" s="96"/>
      <c r="F29" s="96"/>
      <c r="G29" s="96"/>
      <c r="H29" s="96"/>
      <c r="I29" s="75">
        <f>VLOOKUP(C29,Basisdata!$I$4:$J$21,2,FALSE)</f>
        <v>2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1.2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497</v>
      </c>
      <c r="D36" s="96"/>
      <c r="E36" s="96"/>
      <c r="F36" s="96"/>
      <c r="G36" s="96"/>
      <c r="H36" s="96"/>
      <c r="I36" s="77">
        <f>VLOOKUP(C36,Basisdata!$I$41:$J$46,2,FALSE)</f>
        <v>0.1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87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96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0.12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0.06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1.2E-2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31239D03-2E97-4B08-901F-AF48EAAF346B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9332C29F-AD0A-4BD1-93C2-283291D42036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48A799B1-87A3-4375-9D17-5D30590CAE34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99D51F0B-8B53-4555-9FE0-F6D3EA7F039D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26F028F3-63BA-4463-ACB0-BED830CAD094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1DF57F64-DC31-4D6B-9A48-0D30CF90C36A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C2E67076-5327-42B3-843A-E56A6E665873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3247106E-611B-4765-B85D-E7DFC8CB0E1D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107E9D74-5659-498B-A7DB-8C19C60D1A3F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7D8B9207-DF17-4A2F-ABAE-22ECAE11A680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7A456541-74E4-46C4-842E-00E9A97945D5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9F0862B9-D7F2-4603-A00A-321EF4857B5B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9B28904F-662F-445D-8AD1-4AB1A8DB12DF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10414435-4349-41D9-A632-516B1DDE1A48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00EB87A9-1AEC-42C7-8D5C-5E5ABB823583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62A8BCA2-2530-40FE-A3EF-E8A0A5E33A30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tabColor rgb="FF00FF00"/>
  </sheetPr>
  <dimension ref="A1:M66"/>
  <sheetViews>
    <sheetView topLeftCell="A7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/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 t="s">
        <v>1225</v>
      </c>
      <c r="G6" s="122"/>
      <c r="H6" s="122"/>
      <c r="I6" s="122"/>
    </row>
    <row r="7" spans="1:10" x14ac:dyDescent="0.25">
      <c r="A7" s="63" t="s">
        <v>25</v>
      </c>
      <c r="B7" s="116" t="s">
        <v>624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>
        <v>1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/>
      <c r="C9" s="117"/>
      <c r="D9" s="117"/>
      <c r="E9" s="118"/>
      <c r="F9" s="65" t="s">
        <v>146</v>
      </c>
      <c r="G9" s="67" t="s">
        <v>657</v>
      </c>
      <c r="H9" s="63" t="s">
        <v>29</v>
      </c>
      <c r="I9" s="68">
        <v>42958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797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/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/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44</v>
      </c>
      <c r="D16" s="96"/>
      <c r="E16" s="96"/>
      <c r="F16" s="96"/>
      <c r="G16" s="96"/>
      <c r="H16" s="111"/>
      <c r="I16" s="70">
        <f>VLOOKUP(C16,Basisdata!$A$4:$B$8,2,FALSE)</f>
        <v>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69</v>
      </c>
      <c r="D18" s="96"/>
      <c r="E18" s="96"/>
      <c r="F18" s="96"/>
      <c r="G18" s="96"/>
      <c r="H18" s="111"/>
      <c r="I18" s="70">
        <f>VLOOKUP(C18,Basisdata!A13:B20,2,FALSE)</f>
        <v>0.1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/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normaal brandrisico, basisbeveiliging</v>
      </c>
      <c r="D23" s="93"/>
      <c r="E23" s="93"/>
      <c r="F23" s="93"/>
      <c r="G23" s="93"/>
      <c r="H23" s="110"/>
      <c r="I23" s="73">
        <f>+I16*I17*I18*I19*(I20*I21*I22)</f>
        <v>2</v>
      </c>
      <c r="J23" s="63">
        <f>+IF(I23&gt;400,10000,+IF(I23&gt;100,400,+IF(I23&gt;25,100,25)))</f>
        <v>25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67</v>
      </c>
      <c r="D26" s="96"/>
      <c r="E26" s="96"/>
      <c r="F26" s="96"/>
      <c r="G26" s="96"/>
      <c r="H26" s="96"/>
      <c r="I26" s="75">
        <f>VLOOKUP(C26,Basisdata!$I$4:$J$21,2,FALSE)</f>
        <v>5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8</v>
      </c>
      <c r="D28" s="96"/>
      <c r="E28" s="96"/>
      <c r="F28" s="96"/>
      <c r="G28" s="96"/>
      <c r="H28" s="96"/>
      <c r="I28" s="75">
        <f>VLOOKUP(C28,Basisdata!$I$4:$J$21,2,FALSE)</f>
        <v>1</v>
      </c>
    </row>
    <row r="29" spans="1:13" ht="15.75" x14ac:dyDescent="0.25">
      <c r="A29" s="105" t="s">
        <v>10</v>
      </c>
      <c r="B29" s="105"/>
      <c r="C29" s="95" t="s">
        <v>8</v>
      </c>
      <c r="D29" s="96"/>
      <c r="E29" s="96"/>
      <c r="F29" s="96"/>
      <c r="G29" s="96"/>
      <c r="H29" s="96"/>
      <c r="I29" s="75">
        <f>VLOOKUP(C29,Basisdata!$I$4:$J$21,2,FALSE)</f>
        <v>1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0.2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497</v>
      </c>
      <c r="D36" s="96"/>
      <c r="E36" s="96"/>
      <c r="F36" s="96"/>
      <c r="G36" s="96"/>
      <c r="H36" s="96"/>
      <c r="I36" s="77">
        <f>VLOOKUP(C36,Basisdata!$I$41:$J$46,2,FALSE)</f>
        <v>0.1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87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96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2.0000000000000004E-2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1.0000000000000002E-2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2.0000000000000004E-2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1E44A92A-2B98-4E43-A216-F865ACA9827B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A829EB93-B582-4C90-9E10-DAE8DB847E72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03D8C9AE-1CC9-4BA8-BC87-4CB41402681C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013B2EDE-1A7D-49DF-8A7E-FFABDC8B86F2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BAB56483-68CF-4EF8-9A2C-A97BFE83C5A9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83238DEA-2914-47B6-ABFA-447209269CA7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C63C3342-9617-468C-B873-70A825A7A389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4BA29043-9A49-40B0-93DF-C0B421FFFEB6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DDDE189E-FC0A-48BF-A6FE-185E82FC7409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31FA0987-BE44-4702-87FC-454693A2927E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54B93BD6-3DBD-445E-8913-537092EB4A21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668F41F1-9289-400F-B251-3B7AFEEAA334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8B9F31C6-55BE-48EE-92E3-77D83928DFA6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09B9C46F-5C01-4AB2-A173-836229639181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0D733EDD-19B8-4FF6-B2CA-7C79F9EBC440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A8625799-53D6-4046-999B-347F0F522E56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66"/>
  <sheetViews>
    <sheetView topLeftCell="A52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636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 t="s">
        <v>770</v>
      </c>
      <c r="G6" s="122"/>
      <c r="H6" s="122" t="s">
        <v>684</v>
      </c>
      <c r="I6" s="122"/>
    </row>
    <row r="7" spans="1:10" x14ac:dyDescent="0.25">
      <c r="A7" s="63" t="s">
        <v>25</v>
      </c>
      <c r="B7" s="116" t="s">
        <v>668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>
        <v>1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666</v>
      </c>
      <c r="C9" s="117"/>
      <c r="D9" s="117"/>
      <c r="E9" s="118"/>
      <c r="F9" s="65" t="s">
        <v>146</v>
      </c>
      <c r="G9" s="67">
        <v>0</v>
      </c>
      <c r="H9" s="63" t="s">
        <v>29</v>
      </c>
      <c r="I9" s="68">
        <v>42948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667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682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665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 t="s">
        <v>683</v>
      </c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0</v>
      </c>
      <c r="D16" s="96"/>
      <c r="E16" s="96"/>
      <c r="F16" s="96"/>
      <c r="G16" s="96"/>
      <c r="H16" s="111"/>
      <c r="I16" s="70">
        <f>VLOOKUP(C16,Basisdata!$A$4:$B$8,2,FALSE)</f>
        <v>25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69</v>
      </c>
      <c r="D18" s="96"/>
      <c r="E18" s="96"/>
      <c r="F18" s="96"/>
      <c r="G18" s="96"/>
      <c r="H18" s="111"/>
      <c r="I18" s="70">
        <f>VLOOKUP(C18,Basisdata!A13:B20,2,FALSE)</f>
        <v>0.1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774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normaal brandrisico, basisbeveiliging</v>
      </c>
      <c r="D23" s="93"/>
      <c r="E23" s="93"/>
      <c r="F23" s="93"/>
      <c r="G23" s="93"/>
      <c r="H23" s="110"/>
      <c r="I23" s="73">
        <f>+I16*I17*I18*I19*(I20*I21*I22)</f>
        <v>10</v>
      </c>
      <c r="J23" s="63">
        <f>+IF(I23&gt;400,10000,+IF(I23&gt;100,400,+IF(I23&gt;25,100,25)))</f>
        <v>25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67</v>
      </c>
      <c r="D26" s="96"/>
      <c r="E26" s="96"/>
      <c r="F26" s="96"/>
      <c r="G26" s="96"/>
      <c r="H26" s="96"/>
      <c r="I26" s="75">
        <f>VLOOKUP(C26,Basisdata!$I$4:$J$21,2,FALSE)</f>
        <v>5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8</v>
      </c>
      <c r="D28" s="96"/>
      <c r="E28" s="96"/>
      <c r="F28" s="96"/>
      <c r="G28" s="96"/>
      <c r="H28" s="96"/>
      <c r="I28" s="75">
        <f>VLOOKUP(C28,Basisdata!$I$4:$J$21,2,FALSE)</f>
        <v>1</v>
      </c>
    </row>
    <row r="29" spans="1:13" ht="15.75" x14ac:dyDescent="0.25">
      <c r="A29" s="105" t="s">
        <v>10</v>
      </c>
      <c r="B29" s="105"/>
      <c r="C29" s="95" t="s">
        <v>8</v>
      </c>
      <c r="D29" s="96"/>
      <c r="E29" s="96"/>
      <c r="F29" s="96"/>
      <c r="G29" s="96"/>
      <c r="H29" s="96"/>
      <c r="I29" s="75">
        <f>VLOOKUP(C29,Basisdata!$I$4:$J$21,2,FALSE)</f>
        <v>1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498</v>
      </c>
      <c r="D36" s="96"/>
      <c r="E36" s="96"/>
      <c r="F36" s="96"/>
      <c r="G36" s="96"/>
      <c r="H36" s="96"/>
      <c r="I36" s="77" t="str">
        <f>VLOOKUP(C36,Basisdata!$I$41:$J$46,2,FALSE)</f>
        <v>N/A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>
        <f>+IF(I36="N/A",VLOOKUP(C37,Basisdata!$A$33:$B$37,2,FALSE),"N/A")</f>
        <v>10</v>
      </c>
    </row>
    <row r="38" spans="1:10" ht="39.950000000000003" customHeight="1" x14ac:dyDescent="0.25">
      <c r="A38" s="92" t="s">
        <v>467</v>
      </c>
      <c r="B38" s="92"/>
      <c r="C38" s="95" t="s">
        <v>95</v>
      </c>
      <c r="D38" s="96"/>
      <c r="E38" s="96"/>
      <c r="F38" s="96"/>
      <c r="G38" s="96"/>
      <c r="H38" s="96"/>
      <c r="I38" s="77">
        <f>+IF(I36="N/A",VLOOKUP(C38,Basisdata!$E$33:$F$37,2,FALSE),"N/A")</f>
        <v>10</v>
      </c>
    </row>
    <row r="39" spans="1:10" ht="39.950000000000003" customHeight="1" x14ac:dyDescent="0.25">
      <c r="A39" s="94" t="s">
        <v>131</v>
      </c>
      <c r="B39" s="94"/>
      <c r="C39" s="95" t="s">
        <v>93</v>
      </c>
      <c r="D39" s="96"/>
      <c r="E39" s="96"/>
      <c r="F39" s="96"/>
      <c r="G39" s="96"/>
      <c r="H39" s="96"/>
      <c r="I39" s="77">
        <f>+IF(I36="N/A",VLOOKUP(C39,Basisdata!$I$33:$J$37,2,FALSE),"N/A")</f>
        <v>5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>
        <f>+IF(I36="N/A",VLOOKUP(C40,Basisdata!$E$41:$F$43,2,FALSE),"N/A")</f>
        <v>2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>
        <f>+IF(I36="N/A",VLOOKUP(C41,Basisdata!$A$41:$B$42,2,FALSE),"N/A")</f>
        <v>3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>
        <f>+IF(I36="N/A",VLOOKUP(C42,Basisdata!A49:B50,2,FALSE),"N/A")</f>
        <v>2</v>
      </c>
    </row>
    <row r="43" spans="1:10" ht="39.950000000000003" customHeight="1" x14ac:dyDescent="0.25">
      <c r="A43" s="94" t="s">
        <v>510</v>
      </c>
      <c r="B43" s="94"/>
      <c r="C43" s="108" t="s">
        <v>508</v>
      </c>
      <c r="D43" s="108"/>
      <c r="E43" s="108"/>
      <c r="F43" s="108"/>
      <c r="G43" s="108"/>
      <c r="H43" s="108"/>
      <c r="I43" s="78">
        <f>+IF(I36="N/A",VLOOKUP(C43,Basisdata!E49:F51,2,FALSE),"N/A")</f>
        <v>2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 t="s">
        <v>1209</v>
      </c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onbestaande, dodelijke slachtoffers</v>
      </c>
      <c r="D47" s="93"/>
      <c r="E47" s="93"/>
      <c r="F47" s="93"/>
      <c r="G47" s="93"/>
      <c r="H47" s="93"/>
      <c r="I47" s="76">
        <f>IF(I36="N/A",+I34*I37*I38*I39*I40*I41*I42*I43*I44*I45*I46,+I34*I36*I44*I45*I46)</f>
        <v>12000</v>
      </c>
      <c r="J47" s="63">
        <f>+IF(I47&gt;400,10000,+IF(I47&gt;100,400,+IF(I47&gt;25,100,25)))</f>
        <v>10000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487</v>
      </c>
      <c r="D51" s="96"/>
      <c r="E51" s="96"/>
      <c r="F51" s="96"/>
      <c r="G51" s="96"/>
      <c r="H51" s="96"/>
      <c r="I51" s="75">
        <f>VLOOKUP(C51,Basisdata!$I$59:$J$69,2,FALSE)</f>
        <v>1.5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onbestaande, dodelijke slachtoffers</v>
      </c>
      <c r="D58" s="93"/>
      <c r="E58" s="93"/>
      <c r="F58" s="93"/>
      <c r="G58" s="93"/>
      <c r="H58" s="93"/>
      <c r="I58" s="76">
        <f>+I47/(I50*I51*I52*I53*I54*I55*I56*I57)</f>
        <v>4000</v>
      </c>
      <c r="J58" s="63">
        <f>+IF(I58&gt;400,10000,+IF(I58&gt;100,400,+IF(I58&gt;25,100,25)))</f>
        <v>10000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5.0000000000000001E-3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B8A80479-A9E0-4B91-952A-E2B1448B40BB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7FCAEDDC-9E1A-4A9C-BC45-96F4F9C71A0A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83B77D09-9664-4754-A564-6C2B2A384B2F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163A67DF-6DC8-4258-BE8A-5795767E7FEC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FB33B350-05F8-4C78-BA05-66CE8D4AF6D8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5FF66D0F-A409-46B4-A72A-B28A5EA32CB0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FFC5DB56-7189-4AF5-9463-3BD7B4A7E31A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486E91F5-4B0F-4352-BF79-807F60C5F7A7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996C5A37-426D-4120-92E6-EF05D1FD4994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C0FF41EB-59B9-473D-BDAC-7017F4C0AD89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3F63E8D3-6F10-48BA-9F0C-32B2F1FD2B19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18D722D4-DBCA-4374-8796-FBCE30EBD76E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1C0746E5-AFF7-4493-8CC4-A3B999763062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036658BD-6F57-4F07-89AA-86D848FE225E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0E01F8A8-217C-4D2B-8D79-E6B880FB7265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ED459833-A04F-45C1-BC96-BD184147707A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tabColor rgb="FF00FF00"/>
  </sheetPr>
  <dimension ref="A1:M66"/>
  <sheetViews>
    <sheetView topLeftCell="A10" zoomScaleNormal="100" workbookViewId="0">
      <selection activeCell="C17" sqref="C17:H1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16" t="s">
        <v>884</v>
      </c>
      <c r="I5" s="118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981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983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984</v>
      </c>
      <c r="C9" s="117"/>
      <c r="D9" s="117"/>
      <c r="E9" s="118"/>
      <c r="F9" s="65" t="s">
        <v>146</v>
      </c>
      <c r="G9" s="67" t="s">
        <v>885</v>
      </c>
      <c r="H9" s="63" t="s">
        <v>29</v>
      </c>
      <c r="I9" s="68">
        <v>43003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980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978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979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 t="s">
        <v>985</v>
      </c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1</v>
      </c>
      <c r="D17" s="96"/>
      <c r="E17" s="96"/>
      <c r="F17" s="96"/>
      <c r="G17" s="96"/>
      <c r="H17" s="111"/>
      <c r="I17" s="70">
        <f>VLOOKUP(C17,Basisdata!$E$4:$F$8,2,FALSE)</f>
        <v>1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76</v>
      </c>
      <c r="D18" s="96"/>
      <c r="E18" s="96"/>
      <c r="F18" s="96"/>
      <c r="G18" s="96"/>
      <c r="H18" s="111"/>
      <c r="I18" s="70">
        <f>VLOOKUP(C18,Basisdata!A13:B20,2,FALSE)</f>
        <v>4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 t="s">
        <v>986</v>
      </c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1264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400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475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371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141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67</v>
      </c>
      <c r="D29" s="96"/>
      <c r="E29" s="96"/>
      <c r="F29" s="96"/>
      <c r="G29" s="96"/>
      <c r="H29" s="96"/>
      <c r="I29" s="75">
        <f>VLOOKUP(C29,Basisdata!$I$4:$J$21,2,FALSE)</f>
        <v>5</v>
      </c>
    </row>
    <row r="30" spans="1:13" ht="15.75" x14ac:dyDescent="0.25">
      <c r="A30" s="105" t="s">
        <v>120</v>
      </c>
      <c r="B30" s="105"/>
      <c r="C30" s="95" t="s">
        <v>60</v>
      </c>
      <c r="D30" s="96"/>
      <c r="E30" s="96"/>
      <c r="F30" s="96"/>
      <c r="G30" s="96"/>
      <c r="H30" s="96"/>
      <c r="I30" s="75">
        <f>VLOOKUP(C30,Basisdata!$I$4:$J$21,2,FALSE)</f>
        <v>10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102</v>
      </c>
      <c r="D36" s="96"/>
      <c r="E36" s="96"/>
      <c r="F36" s="96"/>
      <c r="G36" s="96"/>
      <c r="H36" s="96"/>
      <c r="I36" s="77">
        <f>VLOOKUP(C36,Basisdata!$I$41:$J$46,2,FALSE)</f>
        <v>5</v>
      </c>
    </row>
    <row r="37" spans="1:10" ht="39.75" customHeight="1" x14ac:dyDescent="0.25">
      <c r="A37" s="94" t="s">
        <v>130</v>
      </c>
      <c r="B37" s="94"/>
      <c r="C37" s="95" t="s">
        <v>12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88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90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5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484</v>
      </c>
      <c r="D51" s="96"/>
      <c r="E51" s="96"/>
      <c r="F51" s="96"/>
      <c r="G51" s="96"/>
      <c r="H51" s="96"/>
      <c r="I51" s="75">
        <f>VLOOKUP(C51,Basisdata!$I$59:$J$69,2,FALSE)</f>
        <v>2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1.6666666666666667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5.0000000000000001E-3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BEC6757B-3787-4C46-A01A-723C6699D2CE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02B282F9-7D89-4D05-8D9D-111FC3989B4B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EB3C2788-1E3A-4904-904D-355B9CD9F3A9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14B912EA-DE1A-4099-A40B-8C5609F017E8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D5FB3991-CB83-49A1-8469-E6917DFE07D5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E32C84AA-A3E3-4AF6-BEAA-0080C843EEF0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873EFA75-27B3-469C-827E-B68506FD5EF8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742D7B8D-75C7-4654-BB70-550BC2CC0785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FD7782B4-857C-4700-8824-E3371C39A084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D5286669-9879-4E66-AC9F-69EAD491735D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2D8038A0-DD8D-4F54-A2BA-4F4251284486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AE634305-3812-46F0-B8A7-3AF547654DEB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9EA9A4C2-AC7D-4699-9E09-4180E2DD2C57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DECDC9C8-BB18-4F6B-AAE6-5FD583ADC1BD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82C95F2B-A36D-4475-82A3-8964E4CFF897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66D52705-67ED-4CDD-B65C-1D622861AFE3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tabColor rgb="FF00FF00"/>
  </sheetPr>
  <dimension ref="A1:M66"/>
  <sheetViews>
    <sheetView topLeftCell="A13" zoomScaleNormal="100" workbookViewId="0">
      <selection activeCell="C17" sqref="C17:H1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16" t="s">
        <v>884</v>
      </c>
      <c r="I5" s="118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981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>
        <v>0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982</v>
      </c>
      <c r="C9" s="117"/>
      <c r="D9" s="117"/>
      <c r="E9" s="118"/>
      <c r="F9" s="65" t="s">
        <v>146</v>
      </c>
      <c r="G9" s="67" t="s">
        <v>599</v>
      </c>
      <c r="H9" s="63" t="s">
        <v>29</v>
      </c>
      <c r="I9" s="68">
        <v>43003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980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978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987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 t="s">
        <v>985</v>
      </c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1</v>
      </c>
      <c r="D17" s="96"/>
      <c r="E17" s="96"/>
      <c r="F17" s="96"/>
      <c r="G17" s="96"/>
      <c r="H17" s="111"/>
      <c r="I17" s="70">
        <f>VLOOKUP(C17,Basisdata!$E$4:$F$8,2,FALSE)</f>
        <v>1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2</v>
      </c>
      <c r="D18" s="96"/>
      <c r="E18" s="96"/>
      <c r="F18" s="96"/>
      <c r="G18" s="96"/>
      <c r="H18" s="111"/>
      <c r="I18" s="70">
        <f>VLOOKUP(C18,Basisdata!A13:B20,2,FALSE)</f>
        <v>1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 t="s">
        <v>986</v>
      </c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1264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verhoogd brandrisico, maatregelen nodig</v>
      </c>
      <c r="D23" s="93"/>
      <c r="E23" s="93"/>
      <c r="F23" s="93"/>
      <c r="G23" s="93"/>
      <c r="H23" s="110"/>
      <c r="I23" s="73">
        <f>+I16*I17*I18*I19*(I20*I21*I22)</f>
        <v>100</v>
      </c>
      <c r="J23" s="63">
        <f>+IF(I23&gt;400,10000,+IF(I23&gt;100,400,+IF(I23&gt;25,100,25)))</f>
        <v>100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475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53</v>
      </c>
      <c r="D28" s="96"/>
      <c r="E28" s="96"/>
      <c r="F28" s="96"/>
      <c r="G28" s="96"/>
      <c r="H28" s="96"/>
      <c r="I28" s="75">
        <f>VLOOKUP(C28,Basisdata!$I$4:$J$21,2,FALSE)</f>
        <v>10</v>
      </c>
    </row>
    <row r="29" spans="1:13" ht="15.75" x14ac:dyDescent="0.25">
      <c r="A29" s="105" t="s">
        <v>10</v>
      </c>
      <c r="B29" s="105"/>
      <c r="C29" s="95" t="s">
        <v>67</v>
      </c>
      <c r="D29" s="96"/>
      <c r="E29" s="96"/>
      <c r="F29" s="96"/>
      <c r="G29" s="96"/>
      <c r="H29" s="96"/>
      <c r="I29" s="75">
        <f>VLOOKUP(C29,Basisdata!$I$4:$J$21,2,FALSE)</f>
        <v>5</v>
      </c>
    </row>
    <row r="30" spans="1:13" ht="15.75" x14ac:dyDescent="0.25">
      <c r="A30" s="105" t="s">
        <v>120</v>
      </c>
      <c r="B30" s="105"/>
      <c r="C30" s="95" t="s">
        <v>60</v>
      </c>
      <c r="D30" s="96"/>
      <c r="E30" s="96"/>
      <c r="F30" s="96"/>
      <c r="G30" s="96"/>
      <c r="H30" s="96"/>
      <c r="I30" s="75">
        <f>VLOOKUP(C30,Basisdata!$I$4:$J$21,2,FALSE)</f>
        <v>10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0.05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12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88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90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5.0000000000000502E-2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3.3333333333333666E-2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2.5000000000000001E-4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1248C876-B5A9-408A-A193-19A93D42F90A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DC4D8CF1-2E06-4339-A6C5-29CCF0A967C4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8EBBDA13-54D1-45F8-97B4-5038B9953A42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B090D771-EDAA-470E-A5CD-B5BF58501599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224939AA-E4FA-41AD-A27B-93E98F73B576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9EE54E73-4C47-420D-B428-D682974AA3C9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5E1455AF-39C5-4A8E-95D2-08DBD965D400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8754BCD9-6B78-4667-B081-F2ED154828FA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67586777-DBB0-4EF1-A214-F0DA179FB3A2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5779791D-27F0-42DA-8F69-BB4B67097FD1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00B2954D-9AD3-448F-A9B6-D306A09D3055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F7B158D3-F953-44EE-A7B2-CEF76D06435C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D89E56B9-83DE-4C0B-80FD-687381069571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9B902FC2-2B61-4CE8-B203-D0CBA3B2CEF6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590CC28B-40FD-4D00-A24B-6E18805F6DC0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E3992B7C-708A-4494-8439-E4788B2B0665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tabColor rgb="FF00FF00"/>
  </sheetPr>
  <dimension ref="A1:M66"/>
  <sheetViews>
    <sheetView topLeftCell="A13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600</v>
      </c>
      <c r="G5" s="122"/>
      <c r="H5" s="122" t="s">
        <v>601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990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991</v>
      </c>
      <c r="C9" s="117"/>
      <c r="D9" s="117"/>
      <c r="E9" s="118"/>
      <c r="F9" s="65" t="s">
        <v>146</v>
      </c>
      <c r="G9" s="67" t="s">
        <v>599</v>
      </c>
      <c r="H9" s="63" t="s">
        <v>29</v>
      </c>
      <c r="I9" s="68">
        <v>42914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678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988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989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49</v>
      </c>
      <c r="D16" s="96"/>
      <c r="E16" s="96"/>
      <c r="F16" s="96"/>
      <c r="G16" s="96"/>
      <c r="H16" s="111"/>
      <c r="I16" s="70">
        <f>VLOOKUP(C16,Basisdata!$A$4:$B$8,2,FALSE)</f>
        <v>15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76</v>
      </c>
      <c r="D18" s="96"/>
      <c r="E18" s="96"/>
      <c r="F18" s="96"/>
      <c r="G18" s="96"/>
      <c r="H18" s="111"/>
      <c r="I18" s="70">
        <f>VLOOKUP(C18,Basisdata!A13:B20,2,FALSE)</f>
        <v>4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1264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240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371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60</v>
      </c>
      <c r="D28" s="96"/>
      <c r="E28" s="96"/>
      <c r="F28" s="96"/>
      <c r="G28" s="96"/>
      <c r="H28" s="96"/>
      <c r="I28" s="75">
        <f>VLOOKUP(C28,Basisdata!$I$4:$J$21,2,FALSE)</f>
        <v>10</v>
      </c>
    </row>
    <row r="29" spans="1:13" ht="15.75" x14ac:dyDescent="0.25">
      <c r="A29" s="105" t="s">
        <v>10</v>
      </c>
      <c r="B29" s="105"/>
      <c r="C29" s="95" t="s">
        <v>8</v>
      </c>
      <c r="D29" s="96"/>
      <c r="E29" s="96"/>
      <c r="F29" s="96"/>
      <c r="G29" s="96"/>
      <c r="H29" s="96"/>
      <c r="I29" s="75">
        <f>VLOOKUP(C29,Basisdata!$I$4:$J$21,2,FALSE)</f>
        <v>1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6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100</v>
      </c>
      <c r="D36" s="96"/>
      <c r="E36" s="96"/>
      <c r="F36" s="96"/>
      <c r="G36" s="96"/>
      <c r="H36" s="96"/>
      <c r="I36" s="77">
        <f>VLOOKUP(C36,Basisdata!$I$41:$J$46,2,FALSE)</f>
        <v>0.5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87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96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3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1.5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0.60000000000000009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9C7DFF92-B68E-46A1-BD19-2050D7A46252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FD2A1E0A-32BC-4818-8024-7A99CA84B255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0BD46F67-C7AD-4A58-8AD1-943DF7590F77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15474C63-7A34-46E9-A3E9-D2CBC78D1B13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FC2B8799-D634-49E8-99B8-9D594DD7FEE9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E729029A-286A-4886-9996-47E50F8A12C0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066FAC97-86A5-4E88-B9BA-68EFC3E395D5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5DD4F1F5-9745-4753-9AB4-8A8F60651105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06E32883-4F15-4618-889E-1DFBCEE8E70E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FE19CBFE-8A85-4FA6-B243-1A5161766608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055E42B7-BEA4-4547-83AC-8C65AAE32179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FBC01198-6205-4778-A1EF-B5D655F613C3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60E97EC4-2372-4ADD-B8D1-2B2DD7AD8554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4C4EA3C7-1E5F-4389-BB95-8C3BE3FF762A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655C1961-7CD0-489A-84C4-C042757192EB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40C43D54-9440-4C19-B8D1-F4D9E345FA0B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tabColor rgb="FF00FF00"/>
  </sheetPr>
  <dimension ref="A1:M66"/>
  <sheetViews>
    <sheetView topLeftCell="A10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601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992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>
        <v>1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1266</v>
      </c>
      <c r="C9" s="117"/>
      <c r="D9" s="117"/>
      <c r="E9" s="118"/>
      <c r="F9" s="65" t="s">
        <v>146</v>
      </c>
      <c r="G9" s="67">
        <v>0</v>
      </c>
      <c r="H9" s="63" t="s">
        <v>29</v>
      </c>
      <c r="I9" s="68">
        <v>42948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692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993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994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72</v>
      </c>
      <c r="D18" s="96"/>
      <c r="E18" s="96"/>
      <c r="F18" s="96"/>
      <c r="G18" s="96"/>
      <c r="H18" s="111"/>
      <c r="I18" s="70">
        <f>VLOOKUP(C18,Basisdata!A13:B20,2,FALSE)</f>
        <v>0.5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1265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200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67</v>
      </c>
      <c r="D26" s="96"/>
      <c r="E26" s="96"/>
      <c r="F26" s="96"/>
      <c r="G26" s="96"/>
      <c r="H26" s="96"/>
      <c r="I26" s="75">
        <f>VLOOKUP(C26,Basisdata!$I$4:$J$21,2,FALSE)</f>
        <v>5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60</v>
      </c>
      <c r="D28" s="96"/>
      <c r="E28" s="96"/>
      <c r="F28" s="96"/>
      <c r="G28" s="96"/>
      <c r="H28" s="96"/>
      <c r="I28" s="75">
        <f>VLOOKUP(C28,Basisdata!$I$4:$J$21,2,FALSE)</f>
        <v>10</v>
      </c>
    </row>
    <row r="29" spans="1:13" ht="15.75" x14ac:dyDescent="0.25">
      <c r="A29" s="105" t="s">
        <v>10</v>
      </c>
      <c r="B29" s="105"/>
      <c r="C29" s="95" t="s">
        <v>371</v>
      </c>
      <c r="D29" s="96"/>
      <c r="E29" s="96"/>
      <c r="F29" s="96"/>
      <c r="G29" s="96"/>
      <c r="H29" s="96"/>
      <c r="I29" s="75">
        <f>VLOOKUP(C29,Basisdata!$I$4:$J$21,2,FALSE)</f>
        <v>2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497</v>
      </c>
      <c r="D36" s="96"/>
      <c r="E36" s="96"/>
      <c r="F36" s="96"/>
      <c r="G36" s="96"/>
      <c r="H36" s="96"/>
      <c r="I36" s="77">
        <f>VLOOKUP(C36,Basisdata!$I$41:$J$46,2,FALSE)</f>
        <v>0.1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87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96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0.1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0.05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0.01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9686D7FD-617C-4198-B495-A0A4107AB3D7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E7E9675D-AD60-4793-A1DE-94CC4ABB8FCF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1D32A333-C1E6-43B8-B4BC-9DAEF48F9C1C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91B0009B-F8D2-46E1-918A-63A685F239A7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611DCCF5-8804-46AC-A44F-61C46A9E59B7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F280AD9A-4119-4A37-9298-FCA2094BD025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074BFE80-8E1A-4E0F-B219-E584ABC6311A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7ACF3442-9C07-41AA-83F2-F8A1FEF7B005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55F4E3FB-27FE-4EFB-B6C3-4795185C40E1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F03E16F4-402D-4F30-843D-24798CCBAD0C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DDCA82C0-57B8-4D7C-B803-2E2CC60D3AE6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F163760F-A01D-4BC8-8761-B1BBA9475027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E9560127-9D29-4E02-86B3-8380316997FD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B7BEA590-28D2-4173-A531-EA6A1FF30D3B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788232AA-29C2-40D1-8BB9-9E990F2599EE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4209A969-2F8B-43F7-BF31-A848D8096652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6"/>
  <sheetViews>
    <sheetView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/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 t="s">
        <v>1225</v>
      </c>
      <c r="G6" s="122"/>
      <c r="H6" s="122"/>
      <c r="I6" s="122"/>
    </row>
    <row r="7" spans="1:10" x14ac:dyDescent="0.25">
      <c r="A7" s="63" t="s">
        <v>25</v>
      </c>
      <c r="B7" s="116" t="s">
        <v>1228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>
        <v>1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/>
      <c r="C9" s="117"/>
      <c r="D9" s="117"/>
      <c r="E9" s="118"/>
      <c r="F9" s="65" t="s">
        <v>146</v>
      </c>
      <c r="G9" s="67" t="s">
        <v>657</v>
      </c>
      <c r="H9" s="63" t="s">
        <v>29</v>
      </c>
      <c r="I9" s="68">
        <v>42958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797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/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/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44</v>
      </c>
      <c r="D16" s="96"/>
      <c r="E16" s="96"/>
      <c r="F16" s="96"/>
      <c r="G16" s="96"/>
      <c r="H16" s="111"/>
      <c r="I16" s="70">
        <f>VLOOKUP(C16,Basisdata!$A$4:$B$8,2,FALSE)</f>
        <v>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69</v>
      </c>
      <c r="D18" s="96"/>
      <c r="E18" s="96"/>
      <c r="F18" s="96"/>
      <c r="G18" s="96"/>
      <c r="H18" s="111"/>
      <c r="I18" s="70">
        <f>VLOOKUP(C18,Basisdata!A13:B20,2,FALSE)</f>
        <v>0.1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/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normaal brandrisico, basisbeveiliging</v>
      </c>
      <c r="D23" s="93"/>
      <c r="E23" s="93"/>
      <c r="F23" s="93"/>
      <c r="G23" s="93"/>
      <c r="H23" s="110"/>
      <c r="I23" s="73">
        <f>+I16*I17*I18*I19*(I20*I21*I22)</f>
        <v>2</v>
      </c>
      <c r="J23" s="63">
        <f>+IF(I23&gt;400,10000,+IF(I23&gt;100,400,+IF(I23&gt;25,100,25)))</f>
        <v>25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67</v>
      </c>
      <c r="D26" s="96"/>
      <c r="E26" s="96"/>
      <c r="F26" s="96"/>
      <c r="G26" s="96"/>
      <c r="H26" s="96"/>
      <c r="I26" s="75">
        <f>VLOOKUP(C26,Basisdata!$I$4:$J$21,2,FALSE)</f>
        <v>5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8</v>
      </c>
      <c r="D28" s="96"/>
      <c r="E28" s="96"/>
      <c r="F28" s="96"/>
      <c r="G28" s="96"/>
      <c r="H28" s="96"/>
      <c r="I28" s="75">
        <f>VLOOKUP(C28,Basisdata!$I$4:$J$21,2,FALSE)</f>
        <v>1</v>
      </c>
    </row>
    <row r="29" spans="1:13" ht="15.75" x14ac:dyDescent="0.25">
      <c r="A29" s="105" t="s">
        <v>10</v>
      </c>
      <c r="B29" s="105"/>
      <c r="C29" s="95" t="s">
        <v>8</v>
      </c>
      <c r="D29" s="96"/>
      <c r="E29" s="96"/>
      <c r="F29" s="96"/>
      <c r="G29" s="96"/>
      <c r="H29" s="96"/>
      <c r="I29" s="75">
        <f>VLOOKUP(C29,Basisdata!$I$4:$J$21,2,FALSE)</f>
        <v>1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0.2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497</v>
      </c>
      <c r="D36" s="96"/>
      <c r="E36" s="96"/>
      <c r="F36" s="96"/>
      <c r="G36" s="96"/>
      <c r="H36" s="96"/>
      <c r="I36" s="77">
        <f>VLOOKUP(C36,Basisdata!$I$41:$J$46,2,FALSE)</f>
        <v>0.1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87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96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2.0000000000000004E-2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1.0000000000000002E-2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2.0000000000000004E-2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5F570BC8-3700-4500-B6DB-08FEC575B5E9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2DFED54B-74EE-4EA5-97A9-B6B9B326E2C2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37FB0630-3D92-4565-B601-E061BBC20DCB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C48B88D4-E371-4025-961C-64EB1504F219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AFB79EC7-3E26-4D3A-A22C-A684BC10D22C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31409138-152B-417C-9F68-26D188EA5A35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20057E37-1E51-4CE2-8E09-D495CAF22117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6FE321C9-4B80-4A80-B17F-A5C20F409BB6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BED5ECCD-1DFC-436B-A1A5-460326E22926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D6E93400-DD00-43E5-9A0F-445D3C4BA1AA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14A3B476-AEEE-499A-8219-7457E8B5A911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F9BF382D-B981-4825-B220-314C4F858C8E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D1044E8B-4C59-4452-8564-CD0673FF9C3B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BA608BE8-58A1-49D0-B4D8-F115F93FB6AD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8A6E3795-ED39-4EE9-8755-77AE0602997C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5E0831B4-DC01-46E3-895D-1F96369D56E5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tabColor rgb="FF00FF00"/>
  </sheetPr>
  <dimension ref="A1:M66"/>
  <sheetViews>
    <sheetView topLeftCell="A19" zoomScaleNormal="100" workbookViewId="0">
      <selection activeCell="L18" sqref="L18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600</v>
      </c>
      <c r="G5" s="122"/>
      <c r="H5" s="122" t="s">
        <v>601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644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>
        <v>0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1016</v>
      </c>
      <c r="C9" s="117"/>
      <c r="D9" s="117"/>
      <c r="E9" s="118"/>
      <c r="F9" s="65" t="s">
        <v>146</v>
      </c>
      <c r="G9" s="67" t="s">
        <v>599</v>
      </c>
      <c r="H9" s="63" t="s">
        <v>29</v>
      </c>
      <c r="I9" s="68">
        <v>42932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647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651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/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56</v>
      </c>
      <c r="D16" s="96"/>
      <c r="E16" s="96"/>
      <c r="F16" s="96"/>
      <c r="G16" s="96"/>
      <c r="H16" s="111"/>
      <c r="I16" s="70">
        <f>VLOOKUP(C16,Basisdata!$A$4:$B$8,2,FALSE)</f>
        <v>50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2</v>
      </c>
      <c r="D18" s="96"/>
      <c r="E18" s="96"/>
      <c r="F18" s="96"/>
      <c r="G18" s="96"/>
      <c r="H18" s="111"/>
      <c r="I18" s="70">
        <f>VLOOKUP(C18,Basisdata!A13:B20,2,FALSE)</f>
        <v>1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78</v>
      </c>
      <c r="D19" s="96"/>
      <c r="E19" s="96"/>
      <c r="F19" s="96"/>
      <c r="G19" s="96"/>
      <c r="H19" s="111"/>
      <c r="I19" s="72">
        <f>VLOOKUP(C19,Basisdata!$E$13:$F$18,2,FALSE)</f>
        <v>4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1267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zeer hoog brandrisico, bijkomende consultatie brandexpert is aangewezen</v>
      </c>
      <c r="D23" s="93"/>
      <c r="E23" s="93"/>
      <c r="F23" s="93"/>
      <c r="G23" s="93"/>
      <c r="H23" s="110"/>
      <c r="I23" s="73">
        <f>+I16*I17*I18*I19*(I20*I21*I22)</f>
        <v>800</v>
      </c>
      <c r="J23" s="63">
        <f>+IF(I23&gt;400,10000,+IF(I23&gt;100,400,+IF(I23&gt;25,100,25)))</f>
        <v>10000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124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475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67</v>
      </c>
      <c r="D29" s="96"/>
      <c r="E29" s="96"/>
      <c r="F29" s="96"/>
      <c r="G29" s="96"/>
      <c r="H29" s="96"/>
      <c r="I29" s="75">
        <f>VLOOKUP(C29,Basisdata!$I$4:$J$21,2,FALSE)</f>
        <v>5</v>
      </c>
    </row>
    <row r="30" spans="1:13" ht="15.75" x14ac:dyDescent="0.25">
      <c r="A30" s="105" t="s">
        <v>120</v>
      </c>
      <c r="B30" s="105"/>
      <c r="C30" s="95" t="s">
        <v>60</v>
      </c>
      <c r="D30" s="96"/>
      <c r="E30" s="96"/>
      <c r="F30" s="96"/>
      <c r="G30" s="96"/>
      <c r="H30" s="96"/>
      <c r="I30" s="75">
        <f>VLOOKUP(C30,Basisdata!$I$4:$J$21,2,FALSE)</f>
        <v>10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2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497</v>
      </c>
      <c r="D36" s="96"/>
      <c r="E36" s="96"/>
      <c r="F36" s="96"/>
      <c r="G36" s="96"/>
      <c r="H36" s="96"/>
      <c r="I36" s="77">
        <f>VLOOKUP(C36,Basisdata!$I$41:$J$46,2,FALSE)</f>
        <v>0.1</v>
      </c>
    </row>
    <row r="37" spans="1:10" ht="39.75" customHeight="1" x14ac:dyDescent="0.25">
      <c r="A37" s="94" t="s">
        <v>130</v>
      </c>
      <c r="B37" s="94"/>
      <c r="C37" s="95" t="s">
        <v>12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14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503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0.2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0.13333333333333333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0.01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D51A0BE0-111A-4864-A449-3ACD84B215CA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E84EF403-3C20-4890-B75F-88F4E8282FCE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6431C88A-A891-498B-B77D-AB8AAB9405AB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6C024A48-9C52-46FC-A879-14648B2ABBD9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A11AB5A8-11B5-43E7-8CED-B0D6175B7F5B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19ACA86B-F6F8-400C-B8A6-DADEC37FAC2F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1965C65A-637F-4B01-A519-D175001B7823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2B585765-324B-48EC-93F7-AD0676F79700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8A74BDF1-28C8-482D-9D58-ABD6AD6C0660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BBD5DB77-16FB-493F-99F9-ACB17A1EB0CF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91F46FB1-A2A8-4CCA-A048-6483D9642053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9C5C32C4-6A65-497B-86F4-AA5ED5CD7407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B3564D4E-472D-48A2-AC42-A8E1454B7B5B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904BD926-F40C-49C1-8052-40EE5201E17C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91860F4E-9C42-47B1-A2C3-2731739F140B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5424F53E-687D-4D39-96AA-B01282C1E858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00FF00"/>
  </sheetPr>
  <dimension ref="A1:M66"/>
  <sheetViews>
    <sheetView topLeftCell="A18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601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800</v>
      </c>
      <c r="C7" s="117"/>
      <c r="D7" s="117"/>
      <c r="E7" s="118"/>
      <c r="F7" s="116"/>
      <c r="G7" s="118"/>
      <c r="H7" s="122"/>
      <c r="I7" s="122"/>
    </row>
    <row r="8" spans="1:10" x14ac:dyDescent="0.25">
      <c r="A8" s="63" t="s">
        <v>26</v>
      </c>
      <c r="B8" s="116">
        <v>0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798</v>
      </c>
      <c r="C9" s="117"/>
      <c r="D9" s="117"/>
      <c r="E9" s="118"/>
      <c r="F9" s="65" t="s">
        <v>146</v>
      </c>
      <c r="G9" s="67">
        <v>0</v>
      </c>
      <c r="H9" s="63" t="s">
        <v>29</v>
      </c>
      <c r="I9" s="68">
        <v>42958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793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799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801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49</v>
      </c>
      <c r="D16" s="96"/>
      <c r="E16" s="96"/>
      <c r="F16" s="96"/>
      <c r="G16" s="96"/>
      <c r="H16" s="111"/>
      <c r="I16" s="70">
        <f>VLOOKUP(C16,Basisdata!$A$4:$B$8,2,FALSE)</f>
        <v>15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76</v>
      </c>
      <c r="D18" s="96"/>
      <c r="E18" s="96"/>
      <c r="F18" s="96"/>
      <c r="G18" s="96"/>
      <c r="H18" s="111"/>
      <c r="I18" s="70">
        <f>VLOOKUP(C18,Basisdata!A13:B20,2,FALSE)</f>
        <v>4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1267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240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60</v>
      </c>
      <c r="D26" s="96"/>
      <c r="E26" s="96"/>
      <c r="F26" s="96"/>
      <c r="G26" s="96"/>
      <c r="H26" s="96"/>
      <c r="I26" s="75">
        <f>VLOOKUP(C26,Basisdata!$I$4:$J$21,2,FALSE)</f>
        <v>10</v>
      </c>
    </row>
    <row r="27" spans="1:13" ht="15.75" x14ac:dyDescent="0.25">
      <c r="A27" s="105" t="s">
        <v>7</v>
      </c>
      <c r="B27" s="105"/>
      <c r="C27" s="95" t="s">
        <v>67</v>
      </c>
      <c r="D27" s="96"/>
      <c r="E27" s="96"/>
      <c r="F27" s="96"/>
      <c r="G27" s="96"/>
      <c r="H27" s="96"/>
      <c r="I27" s="75">
        <f>VLOOKUP(C27,Basisdata!$I$4:$J$21,2,FALSE)</f>
        <v>5</v>
      </c>
    </row>
    <row r="28" spans="1:13" ht="15.75" x14ac:dyDescent="0.25">
      <c r="A28" s="105" t="s">
        <v>9</v>
      </c>
      <c r="B28" s="105"/>
      <c r="C28" s="95" t="s">
        <v>371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141</v>
      </c>
      <c r="D29" s="96"/>
      <c r="E29" s="96"/>
      <c r="F29" s="96"/>
      <c r="G29" s="96"/>
      <c r="H29" s="96"/>
      <c r="I29" s="75">
        <f>VLOOKUP(C29,Basisdata!$I$4:$J$21,2,FALSE)</f>
        <v>2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1.2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497</v>
      </c>
      <c r="D36" s="96"/>
      <c r="E36" s="96"/>
      <c r="F36" s="96"/>
      <c r="G36" s="96"/>
      <c r="H36" s="96"/>
      <c r="I36" s="77">
        <f>VLOOKUP(C36,Basisdata!$I$41:$J$46,2,FALSE)</f>
        <v>0.1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87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96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500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0.12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0.06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0.12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BCFD6E18-84C7-49A9-9FB8-79027F9E0883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EE2B0F3D-06E5-4C8D-A366-3128AC499BCC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74E452E9-AF76-4E57-BFEB-4ED0ECC5D6DB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550BD27C-D891-47EA-94E5-95F4B033C765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D90EA67C-2715-4533-A607-2D7A66D6129A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41ED50D9-2295-4859-B034-D3A578336282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1EEAE4D2-B21B-4F74-A492-706929E7E9A0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74EF2729-171F-4167-8ED8-4802DB13AD32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0DD8E499-8957-43BB-9CD0-B0EE3DF07873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EFF0ED3C-7CD0-4D64-BF89-C15AF02BC3AA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8EE8CFB6-031A-4323-9C11-5DFE85FE0A77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C2D2AD52-17E9-47D8-B949-8169A625A52C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6F196006-91AB-471B-953F-22A412EA9399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EAB2A2B7-FB7C-45AD-8F9B-28923C7834B9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C8CD3030-C18B-4CBB-949F-B11B95AFD6D7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C67139BF-2C80-43B6-B327-434FD9746427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tabColor rgb="FF00FF00"/>
  </sheetPr>
  <dimension ref="A1:M66"/>
  <sheetViews>
    <sheetView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601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721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>
        <v>1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/>
      <c r="C9" s="117"/>
      <c r="D9" s="117"/>
      <c r="E9" s="118"/>
      <c r="F9" s="65" t="s">
        <v>146</v>
      </c>
      <c r="G9" s="67" t="s">
        <v>657</v>
      </c>
      <c r="H9" s="63" t="s">
        <v>29</v>
      </c>
      <c r="I9" s="68">
        <v>42948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662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722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723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 t="s">
        <v>724</v>
      </c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49</v>
      </c>
      <c r="D16" s="96"/>
      <c r="E16" s="96"/>
      <c r="F16" s="96"/>
      <c r="G16" s="96"/>
      <c r="H16" s="111"/>
      <c r="I16" s="70">
        <f>VLOOKUP(C16,Basisdata!$A$4:$B$8,2,FALSE)</f>
        <v>15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76</v>
      </c>
      <c r="D18" s="96"/>
      <c r="E18" s="96"/>
      <c r="F18" s="96"/>
      <c r="G18" s="96"/>
      <c r="H18" s="111"/>
      <c r="I18" s="70">
        <f>VLOOKUP(C18,Basisdata!A13:B20,2,FALSE)</f>
        <v>4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/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240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60</v>
      </c>
      <c r="D26" s="96"/>
      <c r="E26" s="96"/>
      <c r="F26" s="96"/>
      <c r="G26" s="96"/>
      <c r="H26" s="96"/>
      <c r="I26" s="75">
        <f>VLOOKUP(C26,Basisdata!$I$4:$J$21,2,FALSE)</f>
        <v>10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67</v>
      </c>
      <c r="D28" s="96"/>
      <c r="E28" s="96"/>
      <c r="F28" s="96"/>
      <c r="G28" s="96"/>
      <c r="H28" s="96"/>
      <c r="I28" s="75">
        <f>VLOOKUP(C28,Basisdata!$I$4:$J$21,2,FALSE)</f>
        <v>5</v>
      </c>
    </row>
    <row r="29" spans="1:13" ht="15.75" x14ac:dyDescent="0.25">
      <c r="A29" s="105" t="s">
        <v>10</v>
      </c>
      <c r="B29" s="105"/>
      <c r="C29" s="95" t="s">
        <v>8</v>
      </c>
      <c r="D29" s="96"/>
      <c r="E29" s="96"/>
      <c r="F29" s="96"/>
      <c r="G29" s="96"/>
      <c r="H29" s="96"/>
      <c r="I29" s="75">
        <f>VLOOKUP(C29,Basisdata!$I$4:$J$21,2,FALSE)</f>
        <v>1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2.4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497</v>
      </c>
      <c r="D36" s="96"/>
      <c r="E36" s="96"/>
      <c r="F36" s="96"/>
      <c r="G36" s="96"/>
      <c r="H36" s="96"/>
      <c r="I36" s="77">
        <f>VLOOKUP(C36,Basisdata!$I$41:$J$46,2,FALSE)</f>
        <v>0.1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87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96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0.24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0.12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0.24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05CB51DE-F738-400A-8FEC-371A9BA8A5DD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23E35B03-B156-4A40-AEFF-393D88D8C3A3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CD8DCF9B-01FA-4C90-A272-2524A361EB66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2A3BD21A-F44D-494C-9ACB-A94BDC0EA3BC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9E70C9AA-C52F-46FC-A570-2C3AD2C55CFC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409EB3F0-A6F6-46D8-A21A-5F9ECBA30F4D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7B390B74-3D5F-4458-BA36-C806FFF3E114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970C92CB-D120-4A21-A79E-90BF118BFEB6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1B98C7F6-6E7B-4ADB-8D46-FD69F49D15A5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177433DD-5D11-42BC-BE1F-B5042C55A52E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C510787F-56EB-428B-AD01-97B8F6AD3466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17E03BA8-3A93-4F8E-AF33-3935E41AEB7D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DFDCBC97-69DE-43E9-BEA8-6DD0D1DE969B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B5E59F1D-613C-44C8-B00D-A1A1ECB87306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0A4B40B7-05BD-4070-A7F1-3C846D74CA19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EFE9D2DD-87CF-4032-A2EE-389B3DB680DE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00FF00"/>
  </sheetPr>
  <dimension ref="A1:M66"/>
  <sheetViews>
    <sheetView topLeftCell="A4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600</v>
      </c>
      <c r="G5" s="122"/>
      <c r="H5" s="122" t="s">
        <v>601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625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>
        <v>0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802</v>
      </c>
      <c r="C9" s="117"/>
      <c r="D9" s="117"/>
      <c r="E9" s="118"/>
      <c r="F9" s="65" t="s">
        <v>146</v>
      </c>
      <c r="G9" s="67">
        <v>0</v>
      </c>
      <c r="H9" s="63" t="s">
        <v>29</v>
      </c>
      <c r="I9" s="68">
        <v>42914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805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803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804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76</v>
      </c>
      <c r="D18" s="96"/>
      <c r="E18" s="96"/>
      <c r="F18" s="96"/>
      <c r="G18" s="96"/>
      <c r="H18" s="111"/>
      <c r="I18" s="70">
        <f>VLOOKUP(C18,Basisdata!A13:B20,2,FALSE)</f>
        <v>4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 t="s">
        <v>1270</v>
      </c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1271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 t="s">
        <v>1272</v>
      </c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zeer hoog brandrisico, bijkomende consultatie brandexpert is aangewezen</v>
      </c>
      <c r="D23" s="93"/>
      <c r="E23" s="93"/>
      <c r="F23" s="93"/>
      <c r="G23" s="93"/>
      <c r="H23" s="110"/>
      <c r="I23" s="73">
        <f>+I16*I17*I18*I19*(I20*I21*I22)</f>
        <v>1600</v>
      </c>
      <c r="J23" s="63">
        <f>+IF(I23&gt;400,10000,+IF(I23&gt;100,400,+IF(I23&gt;25,100,25)))</f>
        <v>10000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371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67</v>
      </c>
      <c r="D28" s="96"/>
      <c r="E28" s="96"/>
      <c r="F28" s="96"/>
      <c r="G28" s="96"/>
      <c r="H28" s="96"/>
      <c r="I28" s="75">
        <f>VLOOKUP(C28,Basisdata!$I$4:$J$21,2,FALSE)</f>
        <v>5</v>
      </c>
    </row>
    <row r="29" spans="1:13" ht="15.75" x14ac:dyDescent="0.25">
      <c r="A29" s="105" t="s">
        <v>10</v>
      </c>
      <c r="B29" s="105"/>
      <c r="C29" s="95" t="s">
        <v>60</v>
      </c>
      <c r="D29" s="96"/>
      <c r="E29" s="96"/>
      <c r="F29" s="96"/>
      <c r="G29" s="96"/>
      <c r="H29" s="96"/>
      <c r="I29" s="75">
        <f>VLOOKUP(C29,Basisdata!$I$4:$J$21,2,FALSE)</f>
        <v>10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8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100</v>
      </c>
      <c r="D36" s="96"/>
      <c r="E36" s="96"/>
      <c r="F36" s="96"/>
      <c r="G36" s="96"/>
      <c r="H36" s="96"/>
      <c r="I36" s="77">
        <f>VLOOKUP(C36,Basisdata!$I$41:$J$46,2,FALSE)</f>
        <v>0.5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87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93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4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2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0.4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76292CD2-3891-4A93-88EE-BA1D962FE0D5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77FE8CBE-2012-43C1-9157-5F3C88CA5F58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94FCE802-05FB-458C-B814-9DB197BD8ADB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C67DA2E2-F4F0-43ED-A459-CA014FE0B763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FAF5AA22-528C-4AE3-8D14-EA9A42FBD2C9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CC2018DA-C8A8-4EE8-ACD2-67FC49E8D741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3C45677F-9EC0-4C77-938B-2C8E63411F06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B179E35F-D66C-4435-B422-044B6B6A64D5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D05EE1E3-C5A3-48AB-9270-6FD905DCE965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395E351E-06FC-4D25-A28C-264805B41A21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DF7742C2-9BD8-4A07-845A-1DB6FACFDA21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01F1C844-BBC1-4CA2-84CB-B4DD2529F445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66433F17-2D98-4B00-B246-01D2805E6770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8DAD7F70-82FC-4B81-8A75-72C43AAB16BE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CAB0E0C8-D0B6-47E1-8577-F7F0478F2FEC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7F96EEE6-12E5-4E52-A2A3-8F667DAFC644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tabColor rgb="FF00FF00"/>
  </sheetPr>
  <dimension ref="A1:M66"/>
  <sheetViews>
    <sheetView topLeftCell="A17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601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625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>
        <v>1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806</v>
      </c>
      <c r="C9" s="117"/>
      <c r="D9" s="117"/>
      <c r="E9" s="118"/>
      <c r="F9" s="65" t="s">
        <v>146</v>
      </c>
      <c r="G9" s="67" t="s">
        <v>657</v>
      </c>
      <c r="H9" s="63" t="s">
        <v>29</v>
      </c>
      <c r="I9" s="68">
        <v>42965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807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803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804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76</v>
      </c>
      <c r="D18" s="96"/>
      <c r="E18" s="96"/>
      <c r="F18" s="96"/>
      <c r="G18" s="96"/>
      <c r="H18" s="111"/>
      <c r="I18" s="70">
        <f>VLOOKUP(C18,Basisdata!A13:B20,2,FALSE)</f>
        <v>4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1268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 t="s">
        <v>1269</v>
      </c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zeer hoog brandrisico, bijkomende consultatie brandexpert is aangewezen</v>
      </c>
      <c r="D23" s="93"/>
      <c r="E23" s="93"/>
      <c r="F23" s="93"/>
      <c r="G23" s="93"/>
      <c r="H23" s="110"/>
      <c r="I23" s="73">
        <f>+I16*I17*I18*I19*(I20*I21*I22)</f>
        <v>1600</v>
      </c>
      <c r="J23" s="63">
        <f>+IF(I23&gt;400,10000,+IF(I23&gt;100,400,+IF(I23&gt;25,100,25)))</f>
        <v>10000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371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67</v>
      </c>
      <c r="D28" s="96"/>
      <c r="E28" s="96"/>
      <c r="F28" s="96"/>
      <c r="G28" s="96"/>
      <c r="H28" s="96"/>
      <c r="I28" s="75">
        <f>VLOOKUP(C28,Basisdata!$I$4:$J$21,2,FALSE)</f>
        <v>5</v>
      </c>
    </row>
    <row r="29" spans="1:13" ht="15.75" x14ac:dyDescent="0.25">
      <c r="A29" s="105" t="s">
        <v>10</v>
      </c>
      <c r="B29" s="105"/>
      <c r="C29" s="95" t="s">
        <v>60</v>
      </c>
      <c r="D29" s="96"/>
      <c r="E29" s="96"/>
      <c r="F29" s="96"/>
      <c r="G29" s="96"/>
      <c r="H29" s="96"/>
      <c r="I29" s="75">
        <f>VLOOKUP(C29,Basisdata!$I$4:$J$21,2,FALSE)</f>
        <v>10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8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100</v>
      </c>
      <c r="D36" s="96"/>
      <c r="E36" s="96"/>
      <c r="F36" s="96"/>
      <c r="G36" s="96"/>
      <c r="H36" s="96"/>
      <c r="I36" s="77">
        <f>VLOOKUP(C36,Basisdata!$I$41:$J$46,2,FALSE)</f>
        <v>0.5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87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93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4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2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0.8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2D8A1928-2516-483E-96E4-3AB179635BCF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EBBA034C-942D-4382-90EC-679C5BC89928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EE8AC0E5-0A89-4602-85DF-2DD244DEAD91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7348535D-2460-4A55-BB86-A9E13D28F94F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58B2BEB3-EA33-46BB-81ED-7A836D4DD867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5B0AD410-DDC1-44B4-B4DF-A8D400F2D0EC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3978494C-E805-4073-8E26-78A0152B6F90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44455DCC-167E-4FB7-8856-1BFA7A787614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266AE4BD-53AF-4F2B-9294-5E4A7E40841D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4FDEC7B2-AF18-4688-85B8-CEBF5FD45180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037D8A25-5433-4FB8-AF75-BF3745BED570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26D78252-7E2B-4CC7-AF48-2F210AFD12CE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435D0BCA-8870-44C2-865C-AF3B567F5D04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11A4B3F8-390A-4BD7-AF17-2C6E9C9E8B15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5CB818CD-003A-436E-8666-335A9308EA52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81DDD283-8848-4CE9-AB3C-DE51B03248F1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FF00"/>
  </sheetPr>
  <dimension ref="A1:M66"/>
  <sheetViews>
    <sheetView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601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 t="s">
        <v>1225</v>
      </c>
      <c r="G6" s="122"/>
      <c r="H6" s="122"/>
      <c r="I6" s="122"/>
    </row>
    <row r="7" spans="1:10" x14ac:dyDescent="0.25">
      <c r="A7" s="63" t="s">
        <v>25</v>
      </c>
      <c r="B7" s="116" t="s">
        <v>605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>
        <v>1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/>
      <c r="C9" s="117"/>
      <c r="D9" s="117"/>
      <c r="E9" s="118"/>
      <c r="F9" s="65" t="s">
        <v>146</v>
      </c>
      <c r="G9" s="67" t="s">
        <v>599</v>
      </c>
      <c r="H9" s="63" t="s">
        <v>29</v>
      </c>
      <c r="I9" s="68">
        <v>42914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763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764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/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44</v>
      </c>
      <c r="D16" s="96"/>
      <c r="E16" s="96"/>
      <c r="F16" s="96"/>
      <c r="G16" s="96"/>
      <c r="H16" s="111"/>
      <c r="I16" s="70">
        <f>VLOOKUP(C16,Basisdata!$A$4:$B$8,2,FALSE)</f>
        <v>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69</v>
      </c>
      <c r="D18" s="96"/>
      <c r="E18" s="96"/>
      <c r="F18" s="96"/>
      <c r="G18" s="96"/>
      <c r="H18" s="111"/>
      <c r="I18" s="70">
        <f>VLOOKUP(C18,Basisdata!A13:B20,2,FALSE)</f>
        <v>0.1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/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normaal brandrisico, basisbeveiliging</v>
      </c>
      <c r="D23" s="93"/>
      <c r="E23" s="93"/>
      <c r="F23" s="93"/>
      <c r="G23" s="93"/>
      <c r="H23" s="110"/>
      <c r="I23" s="73">
        <f>+I16*I17*I18*I19*(I20*I21*I22)</f>
        <v>2</v>
      </c>
      <c r="J23" s="63">
        <f>+IF(I23&gt;400,10000,+IF(I23&gt;100,400,+IF(I23&gt;25,100,25)))</f>
        <v>25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67</v>
      </c>
      <c r="D26" s="96"/>
      <c r="E26" s="96"/>
      <c r="F26" s="96"/>
      <c r="G26" s="96"/>
      <c r="H26" s="96"/>
      <c r="I26" s="75">
        <f>VLOOKUP(C26,Basisdata!$I$4:$J$21,2,FALSE)</f>
        <v>5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8</v>
      </c>
      <c r="D28" s="96"/>
      <c r="E28" s="96"/>
      <c r="F28" s="96"/>
      <c r="G28" s="96"/>
      <c r="H28" s="96"/>
      <c r="I28" s="75">
        <f>VLOOKUP(C28,Basisdata!$I$4:$J$21,2,FALSE)</f>
        <v>1</v>
      </c>
    </row>
    <row r="29" spans="1:13" ht="15.75" x14ac:dyDescent="0.25">
      <c r="A29" s="105" t="s">
        <v>10</v>
      </c>
      <c r="B29" s="105"/>
      <c r="C29" s="95" t="s">
        <v>8</v>
      </c>
      <c r="D29" s="96"/>
      <c r="E29" s="96"/>
      <c r="F29" s="96"/>
      <c r="G29" s="96"/>
      <c r="H29" s="96"/>
      <c r="I29" s="75">
        <f>VLOOKUP(C29,Basisdata!$I$4:$J$21,2,FALSE)</f>
        <v>1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0.2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497</v>
      </c>
      <c r="D36" s="96"/>
      <c r="E36" s="96"/>
      <c r="F36" s="96"/>
      <c r="G36" s="96"/>
      <c r="H36" s="96"/>
      <c r="I36" s="77">
        <f>VLOOKUP(C36,Basisdata!$I$41:$J$46,2,FALSE)</f>
        <v>0.1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87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96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2.0000000000000004E-2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1.0000000000000002E-2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2E-3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17495A84-3D49-468B-B330-E3702EB0C1DB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85190D47-3584-4AC2-B057-A8BC5A8BE83B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FCC6B5C9-9AAF-4B9E-A8A0-4662AAB0D9C6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4C2B9C7E-8B75-4740-9D87-B244255778D8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1CB2EA1F-6FC1-4737-B79F-67321342EF9A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5F8FC49F-970A-4196-BF5C-23A58B73AADD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63AB41BE-0610-4D57-A2FD-A6978F2F40BA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C2B70BF3-4D97-4A8A-BD46-0CA78A60328E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D801CE53-A9C0-4B64-8E4C-E35E265B3FAB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CE78473D-7373-4D41-9937-DAD1A65613BD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9AC332C4-2AA2-4592-A53E-4315F0197B3D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DE9A5B04-0C1A-4B8A-B21A-36606A199FB7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F3572669-B222-4027-B616-61ADF94DC15F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B2D14DD8-60FC-44FC-BCA5-FFC2961B19A7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6809CFC7-6D20-4B88-8DB2-4F91DA067670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8427BEA5-6165-47D8-8CAD-FD1A2919686D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tabColor rgb="FF00FF00"/>
  </sheetPr>
  <dimension ref="A1:M66"/>
  <sheetViews>
    <sheetView topLeftCell="A13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/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 t="s">
        <v>637</v>
      </c>
      <c r="G6" s="122"/>
      <c r="H6" s="122"/>
      <c r="I6" s="122"/>
    </row>
    <row r="7" spans="1:10" x14ac:dyDescent="0.25">
      <c r="A7" s="63" t="s">
        <v>25</v>
      </c>
      <c r="B7" s="116" t="s">
        <v>945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937</v>
      </c>
      <c r="C9" s="117"/>
      <c r="D9" s="117"/>
      <c r="E9" s="118"/>
      <c r="F9" s="65" t="s">
        <v>146</v>
      </c>
      <c r="G9" s="67">
        <v>50</v>
      </c>
      <c r="H9" s="63" t="s">
        <v>29</v>
      </c>
      <c r="I9" s="68">
        <v>43006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938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815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939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 t="s">
        <v>940</v>
      </c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76</v>
      </c>
      <c r="D18" s="96"/>
      <c r="E18" s="96"/>
      <c r="F18" s="96"/>
      <c r="G18" s="96"/>
      <c r="H18" s="111"/>
      <c r="I18" s="70">
        <f>VLOOKUP(C18,Basisdata!A13:B20,2,FALSE)</f>
        <v>4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78</v>
      </c>
      <c r="D19" s="96"/>
      <c r="E19" s="96"/>
      <c r="F19" s="96"/>
      <c r="G19" s="96"/>
      <c r="H19" s="111"/>
      <c r="I19" s="72">
        <f>VLOOKUP(C19,Basisdata!$E$13:$F$18,2,FALSE)</f>
        <v>4</v>
      </c>
      <c r="J19" s="71" t="s">
        <v>466</v>
      </c>
    </row>
    <row r="20" spans="1:13" ht="15.75" x14ac:dyDescent="0.25">
      <c r="A20" s="98" t="s">
        <v>526</v>
      </c>
      <c r="B20" s="99"/>
      <c r="C20" s="103" t="s">
        <v>1217</v>
      </c>
      <c r="D20" s="103"/>
      <c r="E20" s="103"/>
      <c r="F20" s="103"/>
      <c r="G20" s="103"/>
      <c r="H20" s="104"/>
      <c r="I20" s="69">
        <v>1</v>
      </c>
    </row>
    <row r="21" spans="1:13" ht="15.75" x14ac:dyDescent="0.25">
      <c r="A21" s="98"/>
      <c r="B21" s="99"/>
      <c r="C21" s="103" t="s">
        <v>1216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zeer hoog brandrisico, bijkomende consultatie brandexpert is aangewezen</v>
      </c>
      <c r="D23" s="93"/>
      <c r="E23" s="93"/>
      <c r="F23" s="93"/>
      <c r="G23" s="93"/>
      <c r="H23" s="110"/>
      <c r="I23" s="73">
        <f>+I16*I17*I18*I19*(I20*I21*I22)</f>
        <v>6400</v>
      </c>
      <c r="J23" s="63">
        <f>+IF(I23&gt;400,10000,+IF(I23&gt;100,400,+IF(I23&gt;25,100,25)))</f>
        <v>10000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475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53</v>
      </c>
      <c r="D27" s="96"/>
      <c r="E27" s="96"/>
      <c r="F27" s="96"/>
      <c r="G27" s="96"/>
      <c r="H27" s="96"/>
      <c r="I27" s="75">
        <f>VLOOKUP(C27,Basisdata!$I$4:$J$21,2,FALSE)</f>
        <v>10</v>
      </c>
    </row>
    <row r="28" spans="1:13" ht="15.75" x14ac:dyDescent="0.25">
      <c r="A28" s="105" t="s">
        <v>9</v>
      </c>
      <c r="B28" s="105"/>
      <c r="C28" s="95" t="s">
        <v>60</v>
      </c>
      <c r="D28" s="96"/>
      <c r="E28" s="96"/>
      <c r="F28" s="96"/>
      <c r="G28" s="96"/>
      <c r="H28" s="96"/>
      <c r="I28" s="75">
        <f>VLOOKUP(C28,Basisdata!$I$4:$J$21,2,FALSE)</f>
        <v>10</v>
      </c>
    </row>
    <row r="29" spans="1:13" ht="15.75" x14ac:dyDescent="0.25">
      <c r="A29" s="105" t="s">
        <v>10</v>
      </c>
      <c r="B29" s="105"/>
      <c r="C29" s="95" t="s">
        <v>67</v>
      </c>
      <c r="D29" s="96"/>
      <c r="E29" s="96"/>
      <c r="F29" s="96"/>
      <c r="G29" s="96"/>
      <c r="H29" s="96"/>
      <c r="I29" s="75">
        <f>VLOOKUP(C29,Basisdata!$I$4:$J$21,2,FALSE)</f>
        <v>5</v>
      </c>
    </row>
    <row r="30" spans="1:13" ht="15.75" x14ac:dyDescent="0.25">
      <c r="A30" s="105" t="s">
        <v>120</v>
      </c>
      <c r="B30" s="105"/>
      <c r="C30" s="95" t="s">
        <v>124</v>
      </c>
      <c r="D30" s="96"/>
      <c r="E30" s="96"/>
      <c r="F30" s="96"/>
      <c r="G30" s="96"/>
      <c r="H30" s="96"/>
      <c r="I30" s="75">
        <f>VLOOKUP(C30,Basisdata!$I$4:$J$21,2,FALSE)</f>
        <v>2</v>
      </c>
    </row>
    <row r="31" spans="1:13" ht="15.75" x14ac:dyDescent="0.25">
      <c r="A31" s="105" t="s">
        <v>121</v>
      </c>
      <c r="B31" s="105"/>
      <c r="C31" s="95" t="s">
        <v>371</v>
      </c>
      <c r="D31" s="96"/>
      <c r="E31" s="96"/>
      <c r="F31" s="96"/>
      <c r="G31" s="96"/>
      <c r="H31" s="96"/>
      <c r="I31" s="75">
        <f>VLOOKUP(C31,Basisdata!$I$4:$J$21,2,FALSE)</f>
        <v>2</v>
      </c>
    </row>
    <row r="32" spans="1:13" ht="15.75" x14ac:dyDescent="0.25">
      <c r="A32" s="105" t="s">
        <v>122</v>
      </c>
      <c r="B32" s="105"/>
      <c r="C32" s="95" t="s">
        <v>141</v>
      </c>
      <c r="D32" s="96"/>
      <c r="E32" s="96"/>
      <c r="F32" s="96"/>
      <c r="G32" s="96"/>
      <c r="H32" s="96"/>
      <c r="I32" s="75">
        <f>VLOOKUP(C32,Basisdata!$I$4:$J$21,2,FALSE)</f>
        <v>2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0.8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103</v>
      </c>
      <c r="D36" s="96"/>
      <c r="E36" s="96"/>
      <c r="F36" s="96"/>
      <c r="G36" s="96"/>
      <c r="H36" s="96"/>
      <c r="I36" s="77">
        <f>VLOOKUP(C36,Basisdata!$I$41:$J$46,2,FALSE)</f>
        <v>10</v>
      </c>
    </row>
    <row r="37" spans="1:10" ht="39.75" customHeight="1" x14ac:dyDescent="0.25">
      <c r="A37" s="94" t="s">
        <v>130</v>
      </c>
      <c r="B37" s="94"/>
      <c r="C37" s="95" t="s">
        <v>12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95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90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500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503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8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5.333333333333333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4.0000000000000001E-3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F2DD0E39-1E00-40E4-B514-AFA82CE3D054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3ED00E33-D4FC-4D79-9DC0-B821179D80D2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EBFDF466-D67D-4C3D-BA1A-EC603AC26770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FE9EB4CE-1364-4DC5-8702-B25C5C210B0E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4FE9AA1C-9381-4312-ABAE-E3EB7E61FFFE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4C5EE1B1-2F4F-4004-B9D6-09B5977C5606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518AE9E9-CF8A-4E88-9C6B-7F3603F1AF3E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FA24A75F-4E14-4E7F-AE21-5BEDF6D2463D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6BFC491C-FDCC-426E-B043-250244BD361E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9FFCE66D-FC80-4F82-AE14-D64E87B5B1B8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F0B672F4-A4BC-4D39-A6C9-1EDD92E252D1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96905FE2-0ADE-421F-94E4-61ED222E3D27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D05151D9-6A92-45B7-BEB5-39205444B5CD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D03356CC-D15E-43F0-94E0-B64458E45A2A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655B5DE3-6833-4D23-966E-B2EE710A0633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D1B1BA36-DE9E-4BC5-BF79-A8C8DA877F82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tabColor rgb="FF00FF00"/>
  </sheetPr>
  <dimension ref="A1:M66"/>
  <sheetViews>
    <sheetView topLeftCell="A22" zoomScaleNormal="100" workbookViewId="0">
      <selection activeCell="K19" sqref="K19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637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 t="s">
        <v>637</v>
      </c>
      <c r="G6" s="122"/>
      <c r="H6" s="122"/>
      <c r="I6" s="122"/>
    </row>
    <row r="7" spans="1:10" x14ac:dyDescent="0.25">
      <c r="A7" s="63" t="s">
        <v>25</v>
      </c>
      <c r="B7" s="116" t="s">
        <v>945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886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941</v>
      </c>
      <c r="C9" s="117"/>
      <c r="D9" s="117"/>
      <c r="E9" s="118"/>
      <c r="F9" s="65" t="s">
        <v>146</v>
      </c>
      <c r="G9" s="67">
        <v>50</v>
      </c>
      <c r="H9" s="63" t="s">
        <v>29</v>
      </c>
      <c r="I9" s="68">
        <v>43006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938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815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939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 t="s">
        <v>940</v>
      </c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1</v>
      </c>
      <c r="D17" s="96"/>
      <c r="E17" s="96"/>
      <c r="F17" s="96"/>
      <c r="G17" s="96"/>
      <c r="H17" s="111"/>
      <c r="I17" s="70">
        <f>VLOOKUP(C17,Basisdata!$E$4:$F$8,2,FALSE)</f>
        <v>1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76</v>
      </c>
      <c r="D18" s="96"/>
      <c r="E18" s="96"/>
      <c r="F18" s="96"/>
      <c r="G18" s="96"/>
      <c r="H18" s="111"/>
      <c r="I18" s="70">
        <f>VLOOKUP(C18,Basisdata!A13:B20,2,FALSE)</f>
        <v>4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78</v>
      </c>
      <c r="D19" s="96"/>
      <c r="E19" s="96"/>
      <c r="F19" s="96"/>
      <c r="G19" s="96"/>
      <c r="H19" s="111"/>
      <c r="I19" s="72">
        <f>VLOOKUP(C19,Basisdata!$E$13:$F$18,2,FALSE)</f>
        <v>4</v>
      </c>
      <c r="J19" s="71" t="s">
        <v>466</v>
      </c>
    </row>
    <row r="20" spans="1:13" ht="15.75" x14ac:dyDescent="0.25">
      <c r="A20" s="98" t="s">
        <v>526</v>
      </c>
      <c r="B20" s="99"/>
      <c r="C20" s="112" t="s">
        <v>943</v>
      </c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942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zeer hoog brandrisico, bijkomende consultatie brandexpert is aangewezen</v>
      </c>
      <c r="D23" s="93"/>
      <c r="E23" s="93"/>
      <c r="F23" s="93"/>
      <c r="G23" s="93"/>
      <c r="H23" s="110"/>
      <c r="I23" s="73">
        <f>+I16*I17*I18*I19*(I20*I21*I22)</f>
        <v>1600</v>
      </c>
      <c r="J23" s="63">
        <f>+IF(I23&gt;400,10000,+IF(I23&gt;100,400,+IF(I23&gt;25,100,25)))</f>
        <v>10000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475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124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371</v>
      </c>
      <c r="D29" s="96"/>
      <c r="E29" s="96"/>
      <c r="F29" s="96"/>
      <c r="G29" s="96"/>
      <c r="H29" s="96"/>
      <c r="I29" s="75">
        <f>VLOOKUP(C29,Basisdata!$I$4:$J$21,2,FALSE)</f>
        <v>2</v>
      </c>
    </row>
    <row r="30" spans="1:13" ht="15.75" x14ac:dyDescent="0.25">
      <c r="A30" s="105" t="s">
        <v>120</v>
      </c>
      <c r="B30" s="105"/>
      <c r="C30" s="95" t="s">
        <v>67</v>
      </c>
      <c r="D30" s="96"/>
      <c r="E30" s="96"/>
      <c r="F30" s="96"/>
      <c r="G30" s="96"/>
      <c r="H30" s="96"/>
      <c r="I30" s="75">
        <f>VLOOKUP(C30,Basisdata!$I$4:$J$21,2,FALSE)</f>
        <v>5</v>
      </c>
    </row>
    <row r="31" spans="1:13" ht="15.75" x14ac:dyDescent="0.25">
      <c r="A31" s="105" t="s">
        <v>121</v>
      </c>
      <c r="B31" s="105"/>
      <c r="C31" s="95" t="s">
        <v>53</v>
      </c>
      <c r="D31" s="96"/>
      <c r="E31" s="96"/>
      <c r="F31" s="96"/>
      <c r="G31" s="96"/>
      <c r="H31" s="96"/>
      <c r="I31" s="75">
        <f>VLOOKUP(C31,Basisdata!$I$4:$J$21,2,FALSE)</f>
        <v>10</v>
      </c>
    </row>
    <row r="32" spans="1:13" ht="15.75" x14ac:dyDescent="0.25">
      <c r="A32" s="105" t="s">
        <v>122</v>
      </c>
      <c r="B32" s="105"/>
      <c r="C32" s="95" t="s">
        <v>60</v>
      </c>
      <c r="D32" s="96"/>
      <c r="E32" s="96"/>
      <c r="F32" s="96"/>
      <c r="G32" s="96"/>
      <c r="H32" s="96"/>
      <c r="I32" s="75">
        <f>VLOOKUP(C32,Basisdata!$I$4:$J$21,2,FALSE)</f>
        <v>10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0.2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103</v>
      </c>
      <c r="D36" s="96"/>
      <c r="E36" s="96"/>
      <c r="F36" s="96"/>
      <c r="G36" s="96"/>
      <c r="H36" s="96"/>
      <c r="I36" s="77">
        <f>VLOOKUP(C36,Basisdata!$I$41:$J$46,2,FALSE)</f>
        <v>10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95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500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503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2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1.3333333333333333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1.0000000000000002E-2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17E56B4C-565D-4A5E-A142-07869B61892D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47F8DBDA-27B9-4F79-9EE9-03DF6E0B3CE2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0F7E3DB3-167C-4154-B9AB-FB243B8F815E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0DB50789-6E6E-4498-8C99-74877733566D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531A856C-554B-4501-8C09-487FAD06BD8A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0DD8BD6C-FACE-485A-A9C5-76A6D794D70F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87BD9935-9FA8-4181-8768-938228AC9591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800E7A5F-A74E-4D26-A646-DE826407FC48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9CC9356E-77AB-4298-87BF-7E17AE441441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B0F369BA-1314-4179-8689-56231D3CAA67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819E34D1-3D2E-4016-8A9E-BA9304B80647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31AC4773-D936-4232-855C-CB70207C5B1D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B3DDA156-D81C-4EDD-AA67-5386489DAA53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EDE0CFF1-32DB-49EE-9A3A-2E93FA6CDECA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866E43BC-CFDB-4FB0-8626-C4FC72659D77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3351A493-6580-4286-B298-45A51D943EE5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tabColor rgb="FF00FF00"/>
  </sheetPr>
  <dimension ref="A1:M66"/>
  <sheetViews>
    <sheetView topLeftCell="A10" zoomScaleNormal="100" workbookViewId="0">
      <selection activeCell="N17" sqref="N1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601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 t="s">
        <v>637</v>
      </c>
      <c r="G6" s="122"/>
      <c r="H6" s="122"/>
      <c r="I6" s="122"/>
    </row>
    <row r="7" spans="1:10" x14ac:dyDescent="0.25">
      <c r="A7" s="63" t="s">
        <v>25</v>
      </c>
      <c r="B7" s="116" t="s">
        <v>944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893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946</v>
      </c>
      <c r="C9" s="117"/>
      <c r="D9" s="117"/>
      <c r="E9" s="118"/>
      <c r="F9" s="65" t="s">
        <v>146</v>
      </c>
      <c r="G9" s="67" t="s">
        <v>947</v>
      </c>
      <c r="H9" s="63" t="s">
        <v>29</v>
      </c>
      <c r="I9" s="68">
        <v>43006</v>
      </c>
    </row>
    <row r="10" spans="1:10" x14ac:dyDescent="0.25">
      <c r="A10" s="119" t="s">
        <v>30</v>
      </c>
      <c r="B10" s="119"/>
      <c r="C10" s="117"/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938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815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939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 t="s">
        <v>940</v>
      </c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1</v>
      </c>
      <c r="D17" s="96"/>
      <c r="E17" s="96"/>
      <c r="F17" s="96"/>
      <c r="G17" s="96"/>
      <c r="H17" s="111"/>
      <c r="I17" s="70">
        <f>VLOOKUP(C17,Basisdata!$E$4:$F$8,2,FALSE)</f>
        <v>1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2</v>
      </c>
      <c r="D18" s="96"/>
      <c r="E18" s="96"/>
      <c r="F18" s="96"/>
      <c r="G18" s="96"/>
      <c r="H18" s="111"/>
      <c r="I18" s="70">
        <f>VLOOKUP(C18,Basisdata!A13:B20,2,FALSE)</f>
        <v>1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/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verhoogd brandrisico, maatregelen nodig</v>
      </c>
      <c r="D23" s="93"/>
      <c r="E23" s="93"/>
      <c r="F23" s="93"/>
      <c r="G23" s="93"/>
      <c r="H23" s="110"/>
      <c r="I23" s="73">
        <f>+I16*I17*I18*I19*(I20*I21*I22)</f>
        <v>100</v>
      </c>
      <c r="J23" s="63">
        <f>+IF(I23&gt;400,10000,+IF(I23&gt;100,400,+IF(I23&gt;25,100,25)))</f>
        <v>100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475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60</v>
      </c>
      <c r="D27" s="96"/>
      <c r="E27" s="96"/>
      <c r="F27" s="96"/>
      <c r="G27" s="96"/>
      <c r="H27" s="96"/>
      <c r="I27" s="75">
        <f>VLOOKUP(C27,Basisdata!$I$4:$J$21,2,FALSE)</f>
        <v>10</v>
      </c>
    </row>
    <row r="28" spans="1:13" ht="15.75" x14ac:dyDescent="0.25">
      <c r="A28" s="105" t="s">
        <v>9</v>
      </c>
      <c r="B28" s="105"/>
      <c r="C28" s="95" t="s">
        <v>67</v>
      </c>
      <c r="D28" s="96"/>
      <c r="E28" s="96"/>
      <c r="F28" s="96"/>
      <c r="G28" s="96"/>
      <c r="H28" s="96"/>
      <c r="I28" s="75">
        <f>VLOOKUP(C28,Basisdata!$I$4:$J$21,2,FALSE)</f>
        <v>5</v>
      </c>
    </row>
    <row r="29" spans="1:13" ht="15.75" x14ac:dyDescent="0.25">
      <c r="A29" s="105" t="s">
        <v>10</v>
      </c>
      <c r="B29" s="105"/>
      <c r="C29" s="95" t="s">
        <v>141</v>
      </c>
      <c r="D29" s="96"/>
      <c r="E29" s="96"/>
      <c r="F29" s="96"/>
      <c r="G29" s="96"/>
      <c r="H29" s="96"/>
      <c r="I29" s="75">
        <f>VLOOKUP(C29,Basisdata!$I$4:$J$21,2,FALSE)</f>
        <v>2</v>
      </c>
    </row>
    <row r="30" spans="1:13" ht="15.75" x14ac:dyDescent="0.25">
      <c r="A30" s="105" t="s">
        <v>120</v>
      </c>
      <c r="B30" s="105"/>
      <c r="C30" s="95" t="s">
        <v>371</v>
      </c>
      <c r="D30" s="96"/>
      <c r="E30" s="96"/>
      <c r="F30" s="96"/>
      <c r="G30" s="96"/>
      <c r="H30" s="96"/>
      <c r="I30" s="75">
        <f>VLOOKUP(C30,Basisdata!$I$4:$J$21,2,FALSE)</f>
        <v>2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0.25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103</v>
      </c>
      <c r="D36" s="96"/>
      <c r="E36" s="96"/>
      <c r="F36" s="96"/>
      <c r="G36" s="96"/>
      <c r="H36" s="96"/>
      <c r="I36" s="77">
        <f>VLOOKUP(C36,Basisdata!$I$41:$J$46,2,FALSE)</f>
        <v>10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95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500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503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2.5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1.6666666666666667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1.2500000000000001E-2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85CD3599-4D9A-40B3-97C6-48957BAB7167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16ED91A9-8FA0-436F-AC5B-4712E72B87F1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223DA1A8-61EA-4A43-A479-5FAA530AFA1A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1AA98EC7-BB03-43E8-826D-A0B2FE0578E5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653D4C4D-9BA2-47CD-896C-115382FF21E4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4532256F-E8ED-4B18-A0E2-AE13CD000F68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BB823DEC-FDDC-4CC2-91A9-55132B7AE2BD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82E99BFB-C063-4D43-B1A3-ACA3131AAE2F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5089B15E-30D3-4B30-ADA1-D686A9D49762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C54424B1-2C66-42D1-BC1C-B6A194FC7534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00B2BD75-F443-4718-BA8B-DEA8595E64F6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4E75AD19-3A93-411F-8DFD-266EF964E5D4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B5D6D799-F1A4-49C6-BFBA-9E3A7DC83AA3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14BD7663-D479-4A63-B4F8-997D5E0821FE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D461DDBC-F2DF-4214-9899-99CBAB9D7CB9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0E7A0AF8-BC72-465E-BF20-B794E0DAFA77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6"/>
  <sheetViews>
    <sheetView topLeftCell="A10" zoomScaleNormal="100" workbookViewId="0">
      <selection activeCell="C17" sqref="C17:H1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/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 t="s">
        <v>690</v>
      </c>
      <c r="G6" s="122"/>
      <c r="H6" s="122"/>
      <c r="I6" s="122"/>
    </row>
    <row r="7" spans="1:10" x14ac:dyDescent="0.25">
      <c r="A7" s="63" t="s">
        <v>25</v>
      </c>
      <c r="B7" s="116" t="s">
        <v>1085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1229</v>
      </c>
      <c r="C9" s="117"/>
      <c r="D9" s="117"/>
      <c r="E9" s="118"/>
      <c r="F9" s="65" t="s">
        <v>146</v>
      </c>
      <c r="G9" s="67">
        <v>10</v>
      </c>
      <c r="H9" s="63" t="s">
        <v>29</v>
      </c>
      <c r="I9" s="68">
        <v>42930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1089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804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1091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1</v>
      </c>
      <c r="D17" s="96"/>
      <c r="E17" s="96"/>
      <c r="F17" s="96"/>
      <c r="G17" s="96"/>
      <c r="H17" s="111"/>
      <c r="I17" s="70">
        <f>VLOOKUP(C17,Basisdata!$E$4:$F$8,2,FALSE)</f>
        <v>1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2</v>
      </c>
      <c r="D18" s="96"/>
      <c r="E18" s="96"/>
      <c r="F18" s="96"/>
      <c r="G18" s="96"/>
      <c r="H18" s="111"/>
      <c r="I18" s="70">
        <f>VLOOKUP(C18,Basisdata!A13:B20,2,FALSE)</f>
        <v>1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1273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verhoogd brandrisico, maatregelen nodig</v>
      </c>
      <c r="D23" s="93"/>
      <c r="E23" s="93"/>
      <c r="F23" s="93"/>
      <c r="G23" s="93"/>
      <c r="H23" s="110"/>
      <c r="I23" s="73">
        <f>+I16*I17*I18*I19*(I20*I21*I22)</f>
        <v>100</v>
      </c>
      <c r="J23" s="63">
        <f>+IF(I23&gt;400,10000,+IF(I23&gt;100,400,+IF(I23&gt;25,100,25)))</f>
        <v>100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371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67</v>
      </c>
      <c r="D28" s="96"/>
      <c r="E28" s="96"/>
      <c r="F28" s="96"/>
      <c r="G28" s="96"/>
      <c r="H28" s="96"/>
      <c r="I28" s="75">
        <f>VLOOKUP(C28,Basisdata!$I$4:$J$21,2,FALSE)</f>
        <v>5</v>
      </c>
    </row>
    <row r="29" spans="1:13" ht="15.75" x14ac:dyDescent="0.25">
      <c r="A29" s="105" t="s">
        <v>10</v>
      </c>
      <c r="B29" s="105"/>
      <c r="C29" s="95" t="s">
        <v>60</v>
      </c>
      <c r="D29" s="96"/>
      <c r="E29" s="96"/>
      <c r="F29" s="96"/>
      <c r="G29" s="96"/>
      <c r="H29" s="96"/>
      <c r="I29" s="75">
        <f>VLOOKUP(C29,Basisdata!$I$4:$J$21,2,FALSE)</f>
        <v>10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0.5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12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88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90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0.500000000000005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0.33333333333333665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2.5000000000000001E-3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6EC3A4C2-F594-4BFF-8092-AE26F2910094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C08D4081-F953-4578-A92E-DE38F8EE43E6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2FF6B121-9328-4D82-894E-D5F6D5769502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887E7AA2-9C27-4DDB-A866-8DCE865B0D93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D3B2D840-CCCB-4EB7-97CB-30BC90F53B5E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41E9F8FE-5005-4FA8-B4C5-1A0EE854F945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7D845EC4-F523-41F9-9444-A344C66EAAEA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D00C5748-3B7E-4BBF-94D3-A014DA1A2878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DFF7F1A5-F52F-4EB0-BC7C-E46FEB6AB43F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475A73DB-0FD4-4BF6-AED3-63E992E6777A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3FF77CDD-D65B-4A91-92F5-5A731BD79E74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4B1698D5-04C1-47F9-8B33-94F10FA8A748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5081CDE6-AF4C-486C-BF36-9435A31B6764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01803E2F-BB6C-4452-A4B5-881A026351D0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4279EC62-0BC5-41D7-8F79-CE06D7744316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4367A7D1-8E37-49A2-9315-E8A79B9711AA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6"/>
  <sheetViews>
    <sheetView topLeftCell="A13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/>
      <c r="G5" s="122"/>
      <c r="H5" s="122" t="s">
        <v>639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 t="s">
        <v>1220</v>
      </c>
      <c r="I6" s="122"/>
    </row>
    <row r="7" spans="1:10" x14ac:dyDescent="0.25">
      <c r="A7" s="63" t="s">
        <v>25</v>
      </c>
      <c r="B7" s="116" t="s">
        <v>1076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1077</v>
      </c>
      <c r="C9" s="117"/>
      <c r="D9" s="117"/>
      <c r="E9" s="118"/>
      <c r="F9" s="65" t="s">
        <v>146</v>
      </c>
      <c r="G9" s="67" t="s">
        <v>657</v>
      </c>
      <c r="H9" s="63" t="s">
        <v>29</v>
      </c>
      <c r="I9" s="68">
        <v>42996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1089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804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1091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49</v>
      </c>
      <c r="D16" s="96"/>
      <c r="E16" s="96"/>
      <c r="F16" s="96"/>
      <c r="G16" s="96"/>
      <c r="H16" s="111"/>
      <c r="I16" s="70">
        <f>VLOOKUP(C16,Basisdata!$A$4:$B$8,2,FALSE)</f>
        <v>15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76</v>
      </c>
      <c r="D18" s="96"/>
      <c r="E18" s="96"/>
      <c r="F18" s="96"/>
      <c r="G18" s="96"/>
      <c r="H18" s="111"/>
      <c r="I18" s="70">
        <f>VLOOKUP(C18,Basisdata!A13:B20,2,FALSE)</f>
        <v>4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1273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240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141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371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67</v>
      </c>
      <c r="D28" s="96"/>
      <c r="E28" s="96"/>
      <c r="F28" s="96"/>
      <c r="G28" s="96"/>
      <c r="H28" s="96"/>
      <c r="I28" s="75">
        <f>VLOOKUP(C28,Basisdata!$I$4:$J$21,2,FALSE)</f>
        <v>5</v>
      </c>
    </row>
    <row r="29" spans="1:13" ht="15.75" x14ac:dyDescent="0.25">
      <c r="A29" s="105" t="s">
        <v>10</v>
      </c>
      <c r="B29" s="105"/>
      <c r="C29" s="95" t="s">
        <v>60</v>
      </c>
      <c r="D29" s="96"/>
      <c r="E29" s="96"/>
      <c r="F29" s="96"/>
      <c r="G29" s="96"/>
      <c r="H29" s="96"/>
      <c r="I29" s="75">
        <f>VLOOKUP(C29,Basisdata!$I$4:$J$21,2,FALSE)</f>
        <v>10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1.2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14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93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1.2000000000000119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0.80000000000000793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0.12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86881CA3-2E83-41BF-9CBE-ACCA3A7E49F4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0C2605CA-4787-4720-AFE0-EB472E3CF928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F0E901E8-0824-4A86-ABB9-39BA06077A4C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D774CC3A-94A0-421A-96FC-50DC8BD9FF55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EC988E99-C6A7-4FD5-AF14-AE68DF992844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9AC66BD2-6C2C-4C83-8784-B3CCC89D8CA3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46137803-29B5-440E-B948-70F70A83D5A3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1EE9174C-80F3-4300-B280-6BE3CF9FED21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82E9CA5B-0527-4C11-83AD-426C217BEB00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78D7483F-34E1-4E4E-8E45-1FAA6C4A8579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9E8FBEE0-3BBD-4259-B272-D26F274A93D8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FD4AD7C5-5BEC-4348-9301-3DD2550F2BA0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EA7C3F97-0B11-46AE-AE5F-0182E44FDF52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23592AB2-16DB-4579-BE6F-C9C0013195E9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603281E0-6A23-4D47-95A7-C94728E69FBF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263DC3E9-BC94-42FA-AF24-B59409A7A4EE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tabColor rgb="FF00FF00"/>
  </sheetPr>
  <dimension ref="A1:M66"/>
  <sheetViews>
    <sheetView topLeftCell="A13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/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 t="s">
        <v>1096</v>
      </c>
      <c r="G6" s="122"/>
      <c r="H6" s="122"/>
      <c r="I6" s="122"/>
    </row>
    <row r="7" spans="1:10" x14ac:dyDescent="0.25">
      <c r="A7" s="63" t="s">
        <v>25</v>
      </c>
      <c r="B7" s="116" t="s">
        <v>1086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1087</v>
      </c>
      <c r="C9" s="117"/>
      <c r="D9" s="117"/>
      <c r="E9" s="118"/>
      <c r="F9" s="65" t="s">
        <v>146</v>
      </c>
      <c r="G9" s="67" t="s">
        <v>649</v>
      </c>
      <c r="H9" s="63" t="s">
        <v>29</v>
      </c>
      <c r="I9" s="68">
        <v>43011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1089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804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1092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72</v>
      </c>
      <c r="D18" s="96"/>
      <c r="E18" s="96"/>
      <c r="F18" s="96"/>
      <c r="G18" s="96"/>
      <c r="H18" s="111"/>
      <c r="I18" s="70">
        <f>VLOOKUP(C18,Basisdata!A13:B20,2,FALSE)</f>
        <v>0.5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 t="s">
        <v>1093</v>
      </c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1094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 t="s">
        <v>1095</v>
      </c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200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141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67</v>
      </c>
      <c r="D27" s="96"/>
      <c r="E27" s="96"/>
      <c r="F27" s="96"/>
      <c r="G27" s="96"/>
      <c r="H27" s="96"/>
      <c r="I27" s="75">
        <f>VLOOKUP(C27,Basisdata!$I$4:$J$21,2,FALSE)</f>
        <v>5</v>
      </c>
    </row>
    <row r="28" spans="1:13" ht="15.75" x14ac:dyDescent="0.25">
      <c r="A28" s="105" t="s">
        <v>9</v>
      </c>
      <c r="B28" s="105"/>
      <c r="C28" s="95" t="s">
        <v>60</v>
      </c>
      <c r="D28" s="96"/>
      <c r="E28" s="96"/>
      <c r="F28" s="96"/>
      <c r="G28" s="96"/>
      <c r="H28" s="96"/>
      <c r="I28" s="75">
        <f>VLOOKUP(C28,Basisdata!$I$4:$J$21,2,FALSE)</f>
        <v>10</v>
      </c>
    </row>
    <row r="29" spans="1:13" ht="15.75" x14ac:dyDescent="0.25">
      <c r="A29" s="105" t="s">
        <v>10</v>
      </c>
      <c r="B29" s="105"/>
      <c r="C29" s="95" t="s">
        <v>371</v>
      </c>
      <c r="D29" s="96"/>
      <c r="E29" s="96"/>
      <c r="F29" s="96"/>
      <c r="G29" s="96"/>
      <c r="H29" s="96"/>
      <c r="I29" s="75">
        <f>VLOOKUP(C29,Basisdata!$I$4:$J$21,2,FALSE)</f>
        <v>2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92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1.00000000000001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0.66666666666667329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0.1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C172B03A-0D2B-418C-B2D7-4FE533BC826F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687BDDC4-69E8-419F-A76E-6BCE0F1DC4B1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7CBB7E42-13A9-453E-A9C5-D39D072C7DB4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D812E1B5-90BF-4125-A1E2-5A7A36229F76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165F0832-09ED-4479-B6F3-19D50E23BB3A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348D7E12-AB0C-45E7-9888-F43EBD30634F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7F5FC2D5-3D8A-46D1-95C3-1FB120CA2B91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1868AD31-2957-4158-BFF0-B705F8CD3BC8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3ED79B67-B84F-42BF-BF03-002EC2396F26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3B2840B6-14F2-4BD8-8225-A273317D89BF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9AC00C79-3FD9-42FE-B37F-EEECC0C89C1B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69B65211-0EB4-4FFD-802F-C32F24BEDD74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799C44C5-1266-48CF-A19E-13191DA2E132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7FA72807-580C-4E09-854F-6D8400117649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143DE1E0-18CB-4C84-A015-10815DC61217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E7D105DB-4013-4EC5-B7C0-36FD561C110D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tabColor rgb="FF00FF00"/>
  </sheetPr>
  <dimension ref="A1:M66"/>
  <sheetViews>
    <sheetView topLeftCell="A13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/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 t="s">
        <v>1097</v>
      </c>
      <c r="G6" s="122"/>
      <c r="H6" s="122"/>
      <c r="I6" s="122"/>
    </row>
    <row r="7" spans="1:10" x14ac:dyDescent="0.25">
      <c r="A7" s="63" t="s">
        <v>25</v>
      </c>
      <c r="B7" s="116" t="s">
        <v>882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>
        <v>1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883</v>
      </c>
      <c r="C9" s="117"/>
      <c r="D9" s="117"/>
      <c r="E9" s="118"/>
      <c r="F9" s="65" t="s">
        <v>146</v>
      </c>
      <c r="G9" s="67" t="s">
        <v>729</v>
      </c>
      <c r="H9" s="63" t="s">
        <v>29</v>
      </c>
      <c r="I9" s="68">
        <v>43003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879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815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1100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76</v>
      </c>
      <c r="D18" s="96"/>
      <c r="E18" s="96"/>
      <c r="F18" s="96"/>
      <c r="G18" s="96"/>
      <c r="H18" s="111"/>
      <c r="I18" s="70">
        <f>VLOOKUP(C18,Basisdata!A13:B20,2,FALSE)</f>
        <v>4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 t="s">
        <v>880</v>
      </c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1256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 t="s">
        <v>1255</v>
      </c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zeer hoog brandrisico, bijkomende consultatie brandexpert is aangewezen</v>
      </c>
      <c r="D23" s="93"/>
      <c r="E23" s="93"/>
      <c r="F23" s="93"/>
      <c r="G23" s="93"/>
      <c r="H23" s="110"/>
      <c r="I23" s="73">
        <f>+I16*I17*I18*I19*(I20*I21*I22)</f>
        <v>1600</v>
      </c>
      <c r="J23" s="63">
        <f>+IF(I23&gt;400,10000,+IF(I23&gt;100,400,+IF(I23&gt;25,100,25)))</f>
        <v>10000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475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371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124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141</v>
      </c>
      <c r="D29" s="96"/>
      <c r="E29" s="96"/>
      <c r="F29" s="96"/>
      <c r="G29" s="96"/>
      <c r="H29" s="96"/>
      <c r="I29" s="75">
        <f>VLOOKUP(C29,Basisdata!$I$4:$J$21,2,FALSE)</f>
        <v>2</v>
      </c>
    </row>
    <row r="30" spans="1:13" ht="15.75" x14ac:dyDescent="0.25">
      <c r="A30" s="105" t="s">
        <v>120</v>
      </c>
      <c r="B30" s="105"/>
      <c r="C30" s="95" t="s">
        <v>67</v>
      </c>
      <c r="D30" s="96"/>
      <c r="E30" s="96"/>
      <c r="F30" s="96"/>
      <c r="G30" s="96"/>
      <c r="H30" s="96"/>
      <c r="I30" s="75">
        <f>VLOOKUP(C30,Basisdata!$I$4:$J$21,2,FALSE)</f>
        <v>5</v>
      </c>
    </row>
    <row r="31" spans="1:13" ht="15.75" x14ac:dyDescent="0.25">
      <c r="A31" s="105" t="s">
        <v>121</v>
      </c>
      <c r="B31" s="105"/>
      <c r="C31" s="95" t="s">
        <v>60</v>
      </c>
      <c r="D31" s="96"/>
      <c r="E31" s="96"/>
      <c r="F31" s="96"/>
      <c r="G31" s="96"/>
      <c r="H31" s="96"/>
      <c r="I31" s="75">
        <f>VLOOKUP(C31,Basisdata!$I$4:$J$21,2,FALSE)</f>
        <v>10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2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102</v>
      </c>
      <c r="D36" s="96"/>
      <c r="E36" s="96"/>
      <c r="F36" s="96"/>
      <c r="G36" s="96"/>
      <c r="H36" s="96"/>
      <c r="I36" s="77">
        <f>VLOOKUP(C36,Basisdata!$I$41:$J$46,2,FALSE)</f>
        <v>5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95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500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 t="s">
        <v>881</v>
      </c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10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6.666666666666667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0.01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FDC72EB3-5DE3-41B3-A177-19E27570D787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44451276-DAD6-4939-AB6B-C3FA7C03C30E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9862796D-2815-43AB-A320-3A54C85B0783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BFE157BD-2EFA-48AE-A94C-7367D919E691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55CDE6D9-F958-4F24-A55E-A4CB82ED9F6B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0065C391-1E1B-402A-9641-8FD2DB783368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71CA1C59-A37E-409A-BC13-8B1015BE4A69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DE1EC36D-66D9-4D7A-8386-124E7EEB9B41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DEA3DB46-E721-4FEC-B290-DD116BB5D82F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C4D14C7D-B41F-4DAC-9CC7-E9C058A4F1C8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171CD780-C32D-47AA-BF3E-B353B0783068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804C2F62-214D-4CF6-A099-AA9AFA231D38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DC8C2D7C-6362-44C2-B3B9-EDD099D86AFC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528CBA41-C5B6-47DD-AC5B-604EF6DB3CA4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EA1B06CA-09EB-4D11-A7B3-0F8022BC48A5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0EAE34C5-E351-4EA1-A49F-3CBD2E45D5E5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tabColor rgb="FF00FF00"/>
  </sheetPr>
  <dimension ref="A1:M66"/>
  <sheetViews>
    <sheetView topLeftCell="A13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/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 t="s">
        <v>1097</v>
      </c>
      <c r="G6" s="122"/>
      <c r="H6" s="122"/>
      <c r="I6" s="122"/>
    </row>
    <row r="7" spans="1:10" x14ac:dyDescent="0.25">
      <c r="A7" s="63" t="s">
        <v>25</v>
      </c>
      <c r="B7" s="116" t="s">
        <v>626</v>
      </c>
      <c r="C7" s="117"/>
      <c r="D7" s="117"/>
      <c r="E7" s="118"/>
      <c r="F7" s="118" t="s">
        <v>751</v>
      </c>
      <c r="G7" s="122"/>
      <c r="H7" s="122"/>
      <c r="I7" s="122"/>
    </row>
    <row r="8" spans="1:10" x14ac:dyDescent="0.25">
      <c r="A8" s="63" t="s">
        <v>26</v>
      </c>
      <c r="B8" s="116">
        <v>1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1098</v>
      </c>
      <c r="C9" s="117"/>
      <c r="D9" s="117"/>
      <c r="E9" s="118"/>
      <c r="F9" s="65" t="s">
        <v>146</v>
      </c>
      <c r="G9" s="67">
        <v>0</v>
      </c>
      <c r="H9" s="63" t="s">
        <v>29</v>
      </c>
      <c r="I9" s="68">
        <v>43003</v>
      </c>
    </row>
    <row r="10" spans="1:10" x14ac:dyDescent="0.25">
      <c r="A10" s="119" t="s">
        <v>30</v>
      </c>
      <c r="B10" s="119"/>
      <c r="C10" s="117" t="s">
        <v>660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879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815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1100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49</v>
      </c>
      <c r="D16" s="96"/>
      <c r="E16" s="96"/>
      <c r="F16" s="96"/>
      <c r="G16" s="96"/>
      <c r="H16" s="111"/>
      <c r="I16" s="70">
        <f>VLOOKUP(C16,Basisdata!$A$4:$B$8,2,FALSE)</f>
        <v>15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76</v>
      </c>
      <c r="D18" s="96"/>
      <c r="E18" s="96"/>
      <c r="F18" s="96"/>
      <c r="G18" s="96"/>
      <c r="H18" s="111"/>
      <c r="I18" s="70">
        <f>VLOOKUP(C18,Basisdata!A13:B20,2,FALSE)</f>
        <v>4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03" t="s">
        <v>1257</v>
      </c>
      <c r="D20" s="103"/>
      <c r="E20" s="103"/>
      <c r="F20" s="103"/>
      <c r="G20" s="103"/>
      <c r="H20" s="104"/>
      <c r="I20" s="69">
        <v>1</v>
      </c>
    </row>
    <row r="21" spans="1:13" ht="15.75" x14ac:dyDescent="0.25">
      <c r="A21" s="98"/>
      <c r="B21" s="99"/>
      <c r="C21" s="103" t="s">
        <v>1258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240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371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67</v>
      </c>
      <c r="D28" s="96"/>
      <c r="E28" s="96"/>
      <c r="F28" s="96"/>
      <c r="G28" s="96"/>
      <c r="H28" s="96"/>
      <c r="I28" s="75">
        <f>VLOOKUP(C28,Basisdata!$I$4:$J$21,2,FALSE)</f>
        <v>5</v>
      </c>
    </row>
    <row r="29" spans="1:13" ht="15.75" x14ac:dyDescent="0.25">
      <c r="A29" s="105" t="s">
        <v>10</v>
      </c>
      <c r="B29" s="105"/>
      <c r="C29" s="95" t="s">
        <v>60</v>
      </c>
      <c r="D29" s="96"/>
      <c r="E29" s="96"/>
      <c r="F29" s="96"/>
      <c r="G29" s="96"/>
      <c r="H29" s="96"/>
      <c r="I29" s="75">
        <f>VLOOKUP(C29,Basisdata!$I$4:$J$21,2,FALSE)</f>
        <v>10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1.2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92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3"/>
      <c r="D44" s="103"/>
      <c r="E44" s="103"/>
      <c r="F44" s="103"/>
      <c r="G44" s="103"/>
      <c r="H44" s="104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1.2000000000000119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0.80000000000000793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0.06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1:H21"/>
    <mergeCell ref="C22:H22"/>
    <mergeCell ref="A36:B36"/>
    <mergeCell ref="C36:H36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43:B43"/>
    <mergeCell ref="C43:H43"/>
    <mergeCell ref="A44:B46"/>
    <mergeCell ref="C20:H20"/>
    <mergeCell ref="C45:H45"/>
    <mergeCell ref="C46:H46"/>
    <mergeCell ref="A40:B40"/>
    <mergeCell ref="C40:H40"/>
    <mergeCell ref="A41:B41"/>
    <mergeCell ref="C41:H41"/>
    <mergeCell ref="A42:B42"/>
    <mergeCell ref="C42:H42"/>
    <mergeCell ref="C44:H44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141F996A-95F9-4BE2-B39B-5508971C5B1D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6FB5C3B3-E34B-43AC-8817-DBF374164F6D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A1EEB3F3-6B4B-4795-8919-E16CC13EF03A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752764A5-688F-4D3E-A00D-E898F3D8C945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857F0FFF-E56A-4971-85DF-415D9E2E0144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458A42CF-136A-4E41-B530-D448A889AC10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9362B3FF-9D3F-49D7-ADA0-CBB04A1080FF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4F78CFFB-08F7-45A8-8D64-E9EF47FD952A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1C98BA36-1CA3-4AF9-ACA2-BDABBEA17DE6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1875F0DB-0121-4EEE-84C2-FD53AB203966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7990B695-155D-4C5D-BF52-5109B95E51A1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ABD5204A-FEA4-4AD4-ABA5-DACACB08273F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AD4A4551-3573-4E6F-8749-93B9FABE0831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3F59FF49-E631-4AC0-9EDE-779E20E73919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4EF31CAD-7A67-4BFE-9A34-12C85F3B7D82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58A85E1F-DD71-40D7-B0FA-528ED6ED842D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6"/>
  <sheetViews>
    <sheetView topLeftCell="A19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/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 t="s">
        <v>1097</v>
      </c>
      <c r="G6" s="122"/>
      <c r="H6" s="122"/>
      <c r="I6" s="122"/>
    </row>
    <row r="7" spans="1:10" x14ac:dyDescent="0.25">
      <c r="A7" s="63" t="s">
        <v>25</v>
      </c>
      <c r="B7" s="116" t="s">
        <v>626</v>
      </c>
      <c r="C7" s="117"/>
      <c r="D7" s="117"/>
      <c r="E7" s="118"/>
      <c r="F7" s="118" t="s">
        <v>751</v>
      </c>
      <c r="G7" s="122"/>
      <c r="H7" s="122"/>
      <c r="I7" s="122"/>
    </row>
    <row r="8" spans="1:10" x14ac:dyDescent="0.25">
      <c r="A8" s="63" t="s">
        <v>26</v>
      </c>
      <c r="B8" s="116">
        <v>1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1099</v>
      </c>
      <c r="C9" s="117"/>
      <c r="D9" s="117"/>
      <c r="E9" s="118"/>
      <c r="F9" s="65" t="s">
        <v>146</v>
      </c>
      <c r="G9" s="67">
        <v>0</v>
      </c>
      <c r="H9" s="63" t="s">
        <v>29</v>
      </c>
      <c r="I9" s="68">
        <v>43003</v>
      </c>
    </row>
    <row r="10" spans="1:10" x14ac:dyDescent="0.25">
      <c r="A10" s="119" t="s">
        <v>30</v>
      </c>
      <c r="B10" s="119"/>
      <c r="C10" s="117" t="s">
        <v>660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879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815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1100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49</v>
      </c>
      <c r="D16" s="96"/>
      <c r="E16" s="96"/>
      <c r="F16" s="96"/>
      <c r="G16" s="96"/>
      <c r="H16" s="111"/>
      <c r="I16" s="70">
        <f>VLOOKUP(C16,Basisdata!$A$4:$B$8,2,FALSE)</f>
        <v>15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76</v>
      </c>
      <c r="D18" s="96"/>
      <c r="E18" s="96"/>
      <c r="F18" s="96"/>
      <c r="G18" s="96"/>
      <c r="H18" s="111"/>
      <c r="I18" s="70">
        <f>VLOOKUP(C18,Basisdata!A13:B20,2,FALSE)</f>
        <v>4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03" t="s">
        <v>1252</v>
      </c>
      <c r="D20" s="103"/>
      <c r="E20" s="103"/>
      <c r="F20" s="103"/>
      <c r="G20" s="103"/>
      <c r="H20" s="104"/>
      <c r="I20" s="69">
        <v>1</v>
      </c>
    </row>
    <row r="21" spans="1:13" ht="15.75" x14ac:dyDescent="0.25">
      <c r="A21" s="98"/>
      <c r="B21" s="99"/>
      <c r="C21" s="103" t="s">
        <v>1253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 t="s">
        <v>1254</v>
      </c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240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371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67</v>
      </c>
      <c r="D28" s="96"/>
      <c r="E28" s="96"/>
      <c r="F28" s="96"/>
      <c r="G28" s="96"/>
      <c r="H28" s="96"/>
      <c r="I28" s="75">
        <f>VLOOKUP(C28,Basisdata!$I$4:$J$21,2,FALSE)</f>
        <v>5</v>
      </c>
    </row>
    <row r="29" spans="1:13" ht="15.75" x14ac:dyDescent="0.25">
      <c r="A29" s="105" t="s">
        <v>10</v>
      </c>
      <c r="B29" s="105"/>
      <c r="C29" s="95" t="s">
        <v>60</v>
      </c>
      <c r="D29" s="96"/>
      <c r="E29" s="96"/>
      <c r="F29" s="96"/>
      <c r="G29" s="96"/>
      <c r="H29" s="96"/>
      <c r="I29" s="75">
        <f>VLOOKUP(C29,Basisdata!$I$4:$J$21,2,FALSE)</f>
        <v>10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1.2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92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I44" s="69">
        <v>1</v>
      </c>
    </row>
    <row r="45" spans="1:10" ht="15.75" x14ac:dyDescent="0.25">
      <c r="A45" s="98"/>
      <c r="B45" s="99"/>
      <c r="I45" s="69">
        <v>1</v>
      </c>
    </row>
    <row r="46" spans="1:10" ht="15.75" x14ac:dyDescent="0.25">
      <c r="A46" s="98"/>
      <c r="B46" s="99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1.2000000000000119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0.80000000000000793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0.06</v>
      </c>
      <c r="J66" s="63">
        <f>+IF(I66&gt;400,10000,+IF(I66&gt;100,400,+IF(I66&gt;25,100,25)))</f>
        <v>25</v>
      </c>
    </row>
  </sheetData>
  <sheetProtection password="CF11" sheet="1" objects="1" scenarios="1"/>
  <mergeCells count="115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36:H36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43:B43"/>
    <mergeCell ref="C43:H43"/>
    <mergeCell ref="A44:B46"/>
    <mergeCell ref="C20:H20"/>
    <mergeCell ref="C21:H21"/>
    <mergeCell ref="C22:H22"/>
    <mergeCell ref="A40:B40"/>
    <mergeCell ref="C40:H40"/>
    <mergeCell ref="A41:B41"/>
    <mergeCell ref="C41:H41"/>
    <mergeCell ref="A42:B42"/>
    <mergeCell ref="C42:H42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396756FB-E5BF-439E-AAB3-CA380724F0D9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ADCA418D-12DA-4218-8974-61FEB818A500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3012DE4F-DD6E-47C0-9A45-CF527D485481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7E04C2C8-A59B-41B8-B156-3E3949BBB147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3F7A2C19-5161-425F-95E5-21B7B8CA2135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F8C94886-E4D9-4DB5-9942-B555420D067F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3A5F3B36-FE0E-4D68-A460-31B231852C3C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01F76FF9-625A-46EB-B97F-A9936F313F9F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A00985C4-00BA-4ECE-836D-DF9665FA9F6A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3A1C91C2-2E77-42E7-AF1C-AAD5540BF16A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9FD5C577-4172-467A-B2D6-1697C0A6E601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686DA607-D7CF-4812-998B-E9C5C3F57F8A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F423BB31-548E-4175-9907-BE7F17174B4A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C9B47CFD-B064-4C44-8654-62F5E7CF8037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6F532208-140E-46A5-A895-728EDB91C068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DFCA9896-A011-4032-8F31-0EB275CBCE05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6"/>
  <sheetViews>
    <sheetView topLeftCell="A10" zoomScaleNormal="100" workbookViewId="0">
      <selection activeCell="C17" sqref="C17:H1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/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 t="s">
        <v>690</v>
      </c>
      <c r="G6" s="122"/>
      <c r="H6" s="122"/>
      <c r="I6" s="122"/>
    </row>
    <row r="7" spans="1:10" x14ac:dyDescent="0.25">
      <c r="A7" s="63" t="s">
        <v>25</v>
      </c>
      <c r="B7" s="116" t="s">
        <v>1088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1078</v>
      </c>
      <c r="C9" s="117"/>
      <c r="D9" s="117"/>
      <c r="E9" s="118"/>
      <c r="F9" s="65" t="s">
        <v>146</v>
      </c>
      <c r="G9" s="67">
        <v>10</v>
      </c>
      <c r="H9" s="63" t="s">
        <v>29</v>
      </c>
      <c r="I9" s="68">
        <v>42930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1089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804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1090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1</v>
      </c>
      <c r="D17" s="96"/>
      <c r="E17" s="96"/>
      <c r="F17" s="96"/>
      <c r="G17" s="96"/>
      <c r="H17" s="111"/>
      <c r="I17" s="70">
        <f>VLOOKUP(C17,Basisdata!$E$4:$F$8,2,FALSE)</f>
        <v>1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2</v>
      </c>
      <c r="D18" s="96"/>
      <c r="E18" s="96"/>
      <c r="F18" s="96"/>
      <c r="G18" s="96"/>
      <c r="H18" s="111"/>
      <c r="I18" s="70">
        <f>VLOOKUP(C18,Basisdata!A13:B20,2,FALSE)</f>
        <v>1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12" t="s">
        <v>1274</v>
      </c>
      <c r="D21" s="112"/>
      <c r="E21" s="112"/>
      <c r="F21" s="112"/>
      <c r="G21" s="112"/>
      <c r="H21" s="113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verhoogd brandrisico, maatregelen nodig</v>
      </c>
      <c r="D23" s="93"/>
      <c r="E23" s="93"/>
      <c r="F23" s="93"/>
      <c r="G23" s="93"/>
      <c r="H23" s="110"/>
      <c r="I23" s="73">
        <f>+I16*I17*I18*I19*(I20*I21*I22)</f>
        <v>100</v>
      </c>
      <c r="J23" s="63">
        <f>+IF(I23&gt;400,10000,+IF(I23&gt;100,400,+IF(I23&gt;25,100,25)))</f>
        <v>100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371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67</v>
      </c>
      <c r="D28" s="96"/>
      <c r="E28" s="96"/>
      <c r="F28" s="96"/>
      <c r="G28" s="96"/>
      <c r="H28" s="96"/>
      <c r="I28" s="75">
        <f>VLOOKUP(C28,Basisdata!$I$4:$J$21,2,FALSE)</f>
        <v>5</v>
      </c>
    </row>
    <row r="29" spans="1:13" ht="15.75" x14ac:dyDescent="0.25">
      <c r="A29" s="105" t="s">
        <v>10</v>
      </c>
      <c r="B29" s="105"/>
      <c r="C29" s="95" t="s">
        <v>60</v>
      </c>
      <c r="D29" s="96"/>
      <c r="E29" s="96"/>
      <c r="F29" s="96"/>
      <c r="G29" s="96"/>
      <c r="H29" s="96"/>
      <c r="I29" s="75">
        <f>VLOOKUP(C29,Basisdata!$I$4:$J$21,2,FALSE)</f>
        <v>10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0.5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12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88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90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0.500000000000005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0.33333333333333665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2.5000000000000001E-3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FDD886AE-FFF6-4286-B2FC-841E325B9ADB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B2DA1FEA-614E-425E-B149-BF18AE72A036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8D756AA9-F99D-43DF-8853-8E4926B36808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EBA50A30-E3E8-425A-B125-060474F1D595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19DD2368-813A-46E4-982D-776562A6D9E2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DBFF34C4-7F48-4467-92F8-BCE419FF05F1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7D1D4331-C906-4F37-8EA9-B966E970ACCB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9F6FDAE7-CCF3-45B6-B792-F116536A6241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E5A73EF9-A69D-4828-8CF2-FD858A4D2CE6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7000C8AF-E294-4B62-997D-77C017C6F88D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BE9C8706-5372-4610-A33F-2135D61FB765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11D7F888-A3A9-4ACC-B8C5-14BAF597FF2E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4C722CAE-0C5D-46D4-A359-6A9FB7F9DB3F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39E87FC5-A2EB-4CAF-8504-2113EC177E9C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2B06A397-7AC6-4175-B490-9454949415D5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DBADDAA3-4BD6-448A-9038-11085D3D8E5A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00FF00"/>
  </sheetPr>
  <dimension ref="A1:M66"/>
  <sheetViews>
    <sheetView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636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 t="s">
        <v>770</v>
      </c>
      <c r="G6" s="122"/>
      <c r="H6" s="122" t="s">
        <v>684</v>
      </c>
      <c r="I6" s="122"/>
    </row>
    <row r="7" spans="1:10" x14ac:dyDescent="0.25">
      <c r="A7" s="63" t="s">
        <v>25</v>
      </c>
      <c r="B7" s="116" t="s">
        <v>765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/>
      <c r="C9" s="117"/>
      <c r="D9" s="117"/>
      <c r="E9" s="118"/>
      <c r="F9" s="65" t="s">
        <v>146</v>
      </c>
      <c r="G9" s="67">
        <v>0</v>
      </c>
      <c r="H9" s="63" t="s">
        <v>29</v>
      </c>
      <c r="I9" s="68">
        <v>42948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766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711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767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 t="s">
        <v>764</v>
      </c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49</v>
      </c>
      <c r="D16" s="96"/>
      <c r="E16" s="96"/>
      <c r="F16" s="96"/>
      <c r="G16" s="96"/>
      <c r="H16" s="111"/>
      <c r="I16" s="70">
        <f>VLOOKUP(C16,Basisdata!$A$4:$B$8,2,FALSE)</f>
        <v>15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72</v>
      </c>
      <c r="D18" s="96"/>
      <c r="E18" s="96"/>
      <c r="F18" s="96"/>
      <c r="G18" s="96"/>
      <c r="H18" s="111"/>
      <c r="I18" s="70">
        <f>VLOOKUP(C18,Basisdata!A13:B20,2,FALSE)</f>
        <v>0.5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 t="s">
        <v>769</v>
      </c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768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verhoogd brandrisico, maatregelen nodig</v>
      </c>
      <c r="D23" s="93"/>
      <c r="E23" s="93"/>
      <c r="F23" s="93"/>
      <c r="G23" s="93"/>
      <c r="H23" s="110"/>
      <c r="I23" s="73">
        <f>+I16*I17*I18*I19*(I20*I21*I22)</f>
        <v>30</v>
      </c>
      <c r="J23" s="63">
        <f>+IF(I23&gt;400,10000,+IF(I23&gt;100,400,+IF(I23&gt;25,100,25)))</f>
        <v>100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67</v>
      </c>
      <c r="D26" s="96"/>
      <c r="E26" s="96"/>
      <c r="F26" s="96"/>
      <c r="G26" s="96"/>
      <c r="H26" s="96"/>
      <c r="I26" s="75">
        <f>VLOOKUP(C26,Basisdata!$I$4:$J$21,2,FALSE)</f>
        <v>5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60</v>
      </c>
      <c r="D28" s="96"/>
      <c r="E28" s="96"/>
      <c r="F28" s="96"/>
      <c r="G28" s="96"/>
      <c r="H28" s="96"/>
      <c r="I28" s="75">
        <f>VLOOKUP(C28,Basisdata!$I$4:$J$21,2,FALSE)</f>
        <v>10</v>
      </c>
    </row>
    <row r="29" spans="1:13" ht="15.75" x14ac:dyDescent="0.25">
      <c r="A29" s="105" t="s">
        <v>10</v>
      </c>
      <c r="B29" s="105"/>
      <c r="C29" s="95" t="s">
        <v>8</v>
      </c>
      <c r="D29" s="96"/>
      <c r="E29" s="96"/>
      <c r="F29" s="96"/>
      <c r="G29" s="96"/>
      <c r="H29" s="96"/>
      <c r="I29" s="75">
        <f>VLOOKUP(C29,Basisdata!$I$4:$J$21,2,FALSE)</f>
        <v>1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0.3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497</v>
      </c>
      <c r="D36" s="96"/>
      <c r="E36" s="96"/>
      <c r="F36" s="96"/>
      <c r="G36" s="96"/>
      <c r="H36" s="96"/>
      <c r="I36" s="77">
        <f>VLOOKUP(C36,Basisdata!$I$41:$J$46,2,FALSE)</f>
        <v>0.1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87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93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0.03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1.4999999999999999E-2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1.5E-3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4092AA61-FC61-423B-9002-0F751905302D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CA59CDF7-F1F0-4441-8691-47AC328A99C4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FC4533D3-A5C5-4D2B-9FBB-1C5E90641681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93EAC2B4-D2A8-4706-B10A-E00F92E2ED53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505F4919-D550-4558-88B6-728201BFC192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26F42025-424B-4E25-B743-B4E7DBFD4475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1F44A47D-7476-4381-B1C3-A3FB0DE09398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AF8339F3-5DBE-4A26-BD99-60F5701DBFF6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9B921480-B6E4-4DD0-A914-C6D2EB46BB2C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5858F820-C759-47C8-97E6-1860BABC5509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BF4499B4-BDCC-4E31-A81D-39F5FC9EC1E0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8F23F8F6-4F91-4828-89B0-881AF502DC2C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8791B8A3-5177-46E1-AD40-B5D9BB3A575B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288515E6-6912-4C53-8E95-F9487DF013E2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45A6EB2E-87E7-480E-85AD-345320B1DF2A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14C3D02B-D68F-453F-AAB9-FB47F78225B3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6"/>
  <sheetViews>
    <sheetView topLeftCell="A10" zoomScaleNormal="100" workbookViewId="0">
      <selection activeCell="C17" sqref="C17:H1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/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 t="s">
        <v>690</v>
      </c>
      <c r="G6" s="122"/>
      <c r="H6" s="122"/>
      <c r="I6" s="122"/>
    </row>
    <row r="7" spans="1:10" x14ac:dyDescent="0.25">
      <c r="A7" s="63" t="s">
        <v>25</v>
      </c>
      <c r="B7" s="116" t="s">
        <v>1082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1083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1084</v>
      </c>
      <c r="C9" s="117"/>
      <c r="D9" s="117"/>
      <c r="E9" s="118"/>
      <c r="F9" s="65" t="s">
        <v>146</v>
      </c>
      <c r="G9" s="67">
        <v>10</v>
      </c>
      <c r="H9" s="63" t="s">
        <v>29</v>
      </c>
      <c r="I9" s="68">
        <v>42930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1089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804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1090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0</v>
      </c>
      <c r="D16" s="96"/>
      <c r="E16" s="96"/>
      <c r="F16" s="96"/>
      <c r="G16" s="96"/>
      <c r="H16" s="111"/>
      <c r="I16" s="70">
        <f>VLOOKUP(C16,Basisdata!$A$4:$B$8,2,FALSE)</f>
        <v>25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1</v>
      </c>
      <c r="D17" s="96"/>
      <c r="E17" s="96"/>
      <c r="F17" s="96"/>
      <c r="G17" s="96"/>
      <c r="H17" s="111"/>
      <c r="I17" s="70">
        <f>VLOOKUP(C17,Basisdata!$E$4:$F$8,2,FALSE)</f>
        <v>1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2</v>
      </c>
      <c r="D18" s="96"/>
      <c r="E18" s="96"/>
      <c r="F18" s="96"/>
      <c r="G18" s="96"/>
      <c r="H18" s="111"/>
      <c r="I18" s="70">
        <f>VLOOKUP(C18,Basisdata!A13:B20,2,FALSE)</f>
        <v>1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12" t="s">
        <v>1274</v>
      </c>
      <c r="D21" s="112"/>
      <c r="E21" s="112"/>
      <c r="F21" s="112"/>
      <c r="G21" s="112"/>
      <c r="H21" s="113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normaal brandrisico, basisbeveiliging</v>
      </c>
      <c r="D23" s="93"/>
      <c r="E23" s="93"/>
      <c r="F23" s="93"/>
      <c r="G23" s="93"/>
      <c r="H23" s="110"/>
      <c r="I23" s="73">
        <f>+I16*I17*I18*I19*(I20*I21*I22)</f>
        <v>25</v>
      </c>
      <c r="J23" s="63">
        <f>+IF(I23&gt;400,10000,+IF(I23&gt;100,400,+IF(I23&gt;25,100,25)))</f>
        <v>25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371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67</v>
      </c>
      <c r="D28" s="96"/>
      <c r="E28" s="96"/>
      <c r="F28" s="96"/>
      <c r="G28" s="96"/>
      <c r="H28" s="96"/>
      <c r="I28" s="75">
        <f>VLOOKUP(C28,Basisdata!$I$4:$J$21,2,FALSE)</f>
        <v>5</v>
      </c>
    </row>
    <row r="29" spans="1:13" ht="15.75" x14ac:dyDescent="0.25">
      <c r="A29" s="105" t="s">
        <v>10</v>
      </c>
      <c r="B29" s="105"/>
      <c r="C29" s="95" t="s">
        <v>60</v>
      </c>
      <c r="D29" s="96"/>
      <c r="E29" s="96"/>
      <c r="F29" s="96"/>
      <c r="G29" s="96"/>
      <c r="H29" s="96"/>
      <c r="I29" s="75">
        <f>VLOOKUP(C29,Basisdata!$I$4:$J$21,2,FALSE)</f>
        <v>10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0.125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100</v>
      </c>
      <c r="D36" s="96"/>
      <c r="E36" s="96"/>
      <c r="F36" s="96"/>
      <c r="G36" s="96"/>
      <c r="H36" s="96"/>
      <c r="I36" s="77">
        <f>VLOOKUP(C36,Basisdata!$I$41:$J$46,2,FALSE)</f>
        <v>0.5</v>
      </c>
    </row>
    <row r="37" spans="1:10" ht="39.75" customHeight="1" x14ac:dyDescent="0.25">
      <c r="A37" s="94" t="s">
        <v>130</v>
      </c>
      <c r="B37" s="94"/>
      <c r="C37" s="95" t="s">
        <v>12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88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90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500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6.25E-2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4.1666666666666664E-2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6.2500000000000001E-4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1B7409B8-DBFD-4625-AFBA-447DA30E7B97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96735CD1-B42C-48BA-9355-04C28B3F1B35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D1CC8027-A5A8-4611-84F9-E59C81C18E89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1505683F-B977-4634-B78D-74E956FA0D42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38047659-7A64-4150-89D9-6D5F0928154D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31C061C1-F3CB-4424-B6F9-BDE0C73E43BA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63D15B00-BB5B-4DE7-94F3-9559BDB2C3D6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C44F07D1-85F0-4AE7-A764-2E52F828DE24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3EAB1E90-870E-4186-9608-80995021588F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E6A26E41-5562-48FE-8E13-3004A40F62BE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636B91DA-E1A1-49C4-9E12-17D5F6BE896D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0CBF07F4-06F0-445F-889D-80840FFFCE23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727CDFC6-DB83-4FB6-A258-1D9A21DEAFBB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C29C2C96-C488-43BD-809B-025DA97E4F6D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7576E1E3-C8E6-46AC-9839-030E8FC874CC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2C155875-28C4-457B-8AC7-E0582D665A57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6"/>
  <sheetViews>
    <sheetView topLeftCell="A16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/>
      <c r="G5" s="122"/>
      <c r="H5" s="122" t="s">
        <v>639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 t="s">
        <v>751</v>
      </c>
      <c r="I6" s="122"/>
    </row>
    <row r="7" spans="1:10" x14ac:dyDescent="0.25">
      <c r="A7" s="63" t="s">
        <v>25</v>
      </c>
      <c r="B7" s="116" t="s">
        <v>1079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1081</v>
      </c>
      <c r="C9" s="117"/>
      <c r="D9" s="117"/>
      <c r="E9" s="118"/>
      <c r="F9" s="65" t="s">
        <v>146</v>
      </c>
      <c r="G9" s="67" t="s">
        <v>657</v>
      </c>
      <c r="H9" s="63" t="s">
        <v>29</v>
      </c>
      <c r="I9" s="68">
        <v>42996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1089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804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1090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49</v>
      </c>
      <c r="D16" s="96"/>
      <c r="E16" s="96"/>
      <c r="F16" s="96"/>
      <c r="G16" s="96"/>
      <c r="H16" s="111"/>
      <c r="I16" s="70">
        <f>VLOOKUP(C16,Basisdata!$A$4:$B$8,2,FALSE)</f>
        <v>15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76</v>
      </c>
      <c r="D18" s="96"/>
      <c r="E18" s="96"/>
      <c r="F18" s="96"/>
      <c r="G18" s="96"/>
      <c r="H18" s="111"/>
      <c r="I18" s="70">
        <f>VLOOKUP(C18,Basisdata!A13:B20,2,FALSE)</f>
        <v>4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12" t="s">
        <v>1274</v>
      </c>
      <c r="D21" s="112"/>
      <c r="E21" s="112"/>
      <c r="F21" s="112"/>
      <c r="G21" s="112"/>
      <c r="H21" s="113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240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141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371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67</v>
      </c>
      <c r="D28" s="96"/>
      <c r="E28" s="96"/>
      <c r="F28" s="96"/>
      <c r="G28" s="96"/>
      <c r="H28" s="96"/>
      <c r="I28" s="75">
        <f>VLOOKUP(C28,Basisdata!$I$4:$J$21,2,FALSE)</f>
        <v>5</v>
      </c>
    </row>
    <row r="29" spans="1:13" ht="15.75" x14ac:dyDescent="0.25">
      <c r="A29" s="105" t="s">
        <v>10</v>
      </c>
      <c r="B29" s="105"/>
      <c r="C29" s="95" t="s">
        <v>60</v>
      </c>
      <c r="D29" s="96"/>
      <c r="E29" s="96"/>
      <c r="F29" s="96"/>
      <c r="G29" s="96"/>
      <c r="H29" s="96"/>
      <c r="I29" s="75">
        <f>VLOOKUP(C29,Basisdata!$I$4:$J$21,2,FALSE)</f>
        <v>10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1.2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14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93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1.2000000000000119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0.80000000000000793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0.12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4AC9283E-13FA-4EE9-8CA2-1562830E9F2B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DC771683-49BA-46FF-8BB5-91B910CC36DB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1B03DECD-52A2-4730-8A9B-729EA4042333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25DBC0F1-9477-4CF1-9C0A-F448E7CD7A25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C02FAA96-621D-4AEA-888B-7ABA0CD940F6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E8F130A4-9063-4731-9AAA-0DBCF1C8E94D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61F176ED-9E5D-46BB-88B2-F705632CAEFC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C3DDE8CF-5348-45B5-8862-CD0442EAB43C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719E403F-514A-49B3-9B01-B81D6D17E43F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D535C13D-3647-41C0-80E9-AEBE576D3979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6CA058ED-83FF-4E26-B7C1-F6D2AAA74302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8AAD60DC-57A8-4DFE-9C86-0ADB30855C1E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BEA38987-606B-478C-BD2A-6FB57CD7BBFF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2AE72714-32BE-49ED-A53B-ECD7FA493E93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075D0A07-18E7-4DC3-9681-1EA4AC4D09A2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581161F1-8A5A-4321-8098-0706641B11B4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6"/>
  <sheetViews>
    <sheetView topLeftCell="A7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/>
      <c r="G5" s="122"/>
      <c r="H5" s="122" t="s">
        <v>639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 t="s">
        <v>751</v>
      </c>
      <c r="I6" s="122"/>
    </row>
    <row r="7" spans="1:10" x14ac:dyDescent="0.25">
      <c r="A7" s="63" t="s">
        <v>25</v>
      </c>
      <c r="B7" s="116" t="s">
        <v>1079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1080</v>
      </c>
      <c r="C9" s="117"/>
      <c r="D9" s="117"/>
      <c r="E9" s="118"/>
      <c r="F9" s="65" t="s">
        <v>146</v>
      </c>
      <c r="G9" s="67" t="s">
        <v>657</v>
      </c>
      <c r="H9" s="63" t="s">
        <v>29</v>
      </c>
      <c r="I9" s="68">
        <v>42996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1089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804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1090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72</v>
      </c>
      <c r="D18" s="96"/>
      <c r="E18" s="96"/>
      <c r="F18" s="96"/>
      <c r="G18" s="96"/>
      <c r="H18" s="111"/>
      <c r="I18" s="70">
        <f>VLOOKUP(C18,Basisdata!A13:B20,2,FALSE)</f>
        <v>0.5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12" t="s">
        <v>1275</v>
      </c>
      <c r="D21" s="112"/>
      <c r="E21" s="112"/>
      <c r="F21" s="112"/>
      <c r="G21" s="112"/>
      <c r="H21" s="113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200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141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371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67</v>
      </c>
      <c r="D28" s="96"/>
      <c r="E28" s="96"/>
      <c r="F28" s="96"/>
      <c r="G28" s="96"/>
      <c r="H28" s="96"/>
      <c r="I28" s="75">
        <f>VLOOKUP(C28,Basisdata!$I$4:$J$21,2,FALSE)</f>
        <v>5</v>
      </c>
    </row>
    <row r="29" spans="1:13" ht="15.75" x14ac:dyDescent="0.25">
      <c r="A29" s="105" t="s">
        <v>10</v>
      </c>
      <c r="B29" s="105"/>
      <c r="C29" s="95" t="s">
        <v>60</v>
      </c>
      <c r="D29" s="96"/>
      <c r="E29" s="96"/>
      <c r="F29" s="96"/>
      <c r="G29" s="96"/>
      <c r="H29" s="96"/>
      <c r="I29" s="75">
        <f>VLOOKUP(C29,Basisdata!$I$4:$J$21,2,FALSE)</f>
        <v>10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14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93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1.00000000000001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0.66666666666667329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0.1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547F3EC6-123C-46CD-B459-4F2910B68BE9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51BDCFEF-DE4F-445F-9D8A-A9A338B41216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74B8C185-F155-474D-9DE6-C3180DEBF17A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2F2256D6-1975-4385-99A8-08742DF70FAC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7E804FB6-2A34-4322-8253-65F1A50C241B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C44D4203-CBF8-46AC-A0AA-DEC39FE98887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1A512040-1F0C-4131-9FCB-9DEF26CF3EE5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75810D69-399C-46E1-80A5-C06EC1F61BA5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DE4E2918-8539-4547-A39F-C87AA41B8B37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FC447148-F466-440F-90D7-FA6A6EE63477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ED516BB2-7A16-47BF-8459-73C49DBC37A9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B088799A-C230-4005-91A0-B28727D689DF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EBA5BEA6-2249-47F1-B85D-CDE024423E48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785345E0-64F3-4B5C-9B3D-52FA0E14AEA1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F78C28CC-1083-425C-B623-20D0D4AB804B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6C43BA30-B35F-41F6-9FCE-D2621B6EF9A3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>
    <tabColor rgb="FF00FF00"/>
  </sheetPr>
  <dimension ref="A1:M66"/>
  <sheetViews>
    <sheetView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601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1230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>
        <v>1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808</v>
      </c>
      <c r="C9" s="117"/>
      <c r="D9" s="117"/>
      <c r="E9" s="118"/>
      <c r="F9" s="65" t="s">
        <v>146</v>
      </c>
      <c r="G9" s="67" t="s">
        <v>657</v>
      </c>
      <c r="H9" s="63" t="s">
        <v>29</v>
      </c>
      <c r="I9" s="68">
        <v>42965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809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810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1231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44</v>
      </c>
      <c r="D16" s="96"/>
      <c r="E16" s="96"/>
      <c r="F16" s="96"/>
      <c r="G16" s="96"/>
      <c r="H16" s="111"/>
      <c r="I16" s="70">
        <f>VLOOKUP(C16,Basisdata!$A$4:$B$8,2,FALSE)</f>
        <v>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72</v>
      </c>
      <c r="D18" s="96"/>
      <c r="E18" s="96"/>
      <c r="F18" s="96"/>
      <c r="G18" s="96"/>
      <c r="H18" s="111"/>
      <c r="I18" s="70">
        <f>VLOOKUP(C18,Basisdata!A13:B20,2,FALSE)</f>
        <v>0.5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/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normaal brandrisico, basisbeveiliging</v>
      </c>
      <c r="D23" s="93"/>
      <c r="E23" s="93"/>
      <c r="F23" s="93"/>
      <c r="G23" s="93"/>
      <c r="H23" s="110"/>
      <c r="I23" s="73">
        <f>+I16*I17*I18*I19*(I20*I21*I22)</f>
        <v>10</v>
      </c>
      <c r="J23" s="63">
        <f>+IF(I23&gt;400,10000,+IF(I23&gt;100,400,+IF(I23&gt;25,100,25)))</f>
        <v>25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141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67</v>
      </c>
      <c r="D27" s="96"/>
      <c r="E27" s="96"/>
      <c r="F27" s="96"/>
      <c r="G27" s="96"/>
      <c r="H27" s="96"/>
      <c r="I27" s="75">
        <f>VLOOKUP(C27,Basisdata!$I$4:$J$21,2,FALSE)</f>
        <v>5</v>
      </c>
    </row>
    <row r="28" spans="1:13" ht="15.75" x14ac:dyDescent="0.25">
      <c r="A28" s="105" t="s">
        <v>9</v>
      </c>
      <c r="B28" s="105"/>
      <c r="C28" s="95" t="s">
        <v>8</v>
      </c>
      <c r="D28" s="96"/>
      <c r="E28" s="96"/>
      <c r="F28" s="96"/>
      <c r="G28" s="96"/>
      <c r="H28" s="96"/>
      <c r="I28" s="75">
        <f>VLOOKUP(C28,Basisdata!$I$4:$J$21,2,FALSE)</f>
        <v>1</v>
      </c>
    </row>
    <row r="29" spans="1:13" ht="15.75" x14ac:dyDescent="0.25">
      <c r="A29" s="105" t="s">
        <v>10</v>
      </c>
      <c r="B29" s="105"/>
      <c r="C29" s="95" t="s">
        <v>8</v>
      </c>
      <c r="D29" s="96"/>
      <c r="E29" s="96"/>
      <c r="F29" s="96"/>
      <c r="G29" s="96"/>
      <c r="H29" s="96"/>
      <c r="I29" s="75">
        <f>VLOOKUP(C29,Basisdata!$I$4:$J$21,2,FALSE)</f>
        <v>1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102</v>
      </c>
      <c r="D36" s="96"/>
      <c r="E36" s="96"/>
      <c r="F36" s="96"/>
      <c r="G36" s="96"/>
      <c r="H36" s="96"/>
      <c r="I36" s="77">
        <f>VLOOKUP(C36,Basisdata!$I$41:$J$46,2,FALSE)</f>
        <v>5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87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96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5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2.5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115</v>
      </c>
      <c r="D61" s="96"/>
      <c r="E61" s="96"/>
      <c r="F61" s="96"/>
      <c r="G61" s="96"/>
      <c r="H61" s="96"/>
      <c r="I61" s="77">
        <f>VLOOKUP(C61,Basisdata!E68:F73,2,FALSE)</f>
        <v>0.1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1E-3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FF4A9824-8FFF-43AA-889C-5457871355A8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582A1E3F-E814-4226-9A1C-551B128339DB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C14E4B2D-0C5B-4CF0-8CF5-2ED90207AF8C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D5C495DA-2E7E-42A4-BDB6-EEE6FAA78D59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6A2B7046-525B-4220-979E-AE2B90D5086D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DEB29D62-43BE-49DC-A47C-CE784B1C457C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951B3F44-883B-4B32-81B7-FB538302D5D1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5E7E5F5A-DAD3-412E-88C2-86159D093F08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AF5AB21C-9BB1-42BF-BF2B-6788A783717C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8245E342-933B-414D-9CA7-128CE89F9E27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06A94634-8839-44BE-AAA4-76E04CBEDA46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06956A8D-0461-4D7B-958B-C94499F8D20C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479A84C8-1F58-4249-ADD0-6C3BD36A943F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17C31C9E-9E4E-4942-9078-E6354EEABA9F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D38F8846-82CC-4A6F-A9BC-0D98F4F18670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E3F0517C-CC2A-4378-A1DC-96295E7E4424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>
    <tabColor rgb="FF00FF00"/>
  </sheetPr>
  <dimension ref="A1:M66"/>
  <sheetViews>
    <sheetView topLeftCell="A19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/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1105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1106</v>
      </c>
      <c r="C9" s="117"/>
      <c r="D9" s="117"/>
      <c r="E9" s="118"/>
      <c r="F9" s="65" t="s">
        <v>146</v>
      </c>
      <c r="G9" s="67">
        <v>2</v>
      </c>
      <c r="H9" s="63" t="s">
        <v>29</v>
      </c>
      <c r="I9" s="68">
        <v>43013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1107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1066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1067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49</v>
      </c>
      <c r="D16" s="96"/>
      <c r="E16" s="96"/>
      <c r="F16" s="96"/>
      <c r="G16" s="96"/>
      <c r="H16" s="111"/>
      <c r="I16" s="70">
        <f>VLOOKUP(C16,Basisdata!$A$4:$B$8,2,FALSE)</f>
        <v>15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72</v>
      </c>
      <c r="D18" s="96"/>
      <c r="E18" s="96"/>
      <c r="F18" s="96"/>
      <c r="G18" s="96"/>
      <c r="H18" s="111"/>
      <c r="I18" s="70">
        <f>VLOOKUP(C18,Basisdata!A13:B20,2,FALSE)</f>
        <v>0.5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 t="s">
        <v>1108</v>
      </c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/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verhoogd brandrisico, maatregelen nodig</v>
      </c>
      <c r="D23" s="93"/>
      <c r="E23" s="93"/>
      <c r="F23" s="93"/>
      <c r="G23" s="93"/>
      <c r="H23" s="110"/>
      <c r="I23" s="73">
        <f>+I16*I17*I18*I19*(I20*I21*I22)</f>
        <v>30</v>
      </c>
      <c r="J23" s="63">
        <f>+IF(I23&gt;400,10000,+IF(I23&gt;100,400,+IF(I23&gt;25,100,25)))</f>
        <v>100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475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60</v>
      </c>
      <c r="D28" s="96"/>
      <c r="E28" s="96"/>
      <c r="F28" s="96"/>
      <c r="G28" s="96"/>
      <c r="H28" s="96"/>
      <c r="I28" s="75">
        <f>VLOOKUP(C28,Basisdata!$I$4:$J$21,2,FALSE)</f>
        <v>10</v>
      </c>
    </row>
    <row r="29" spans="1:13" ht="15.75" x14ac:dyDescent="0.25">
      <c r="A29" s="105" t="s">
        <v>10</v>
      </c>
      <c r="B29" s="105"/>
      <c r="C29" s="95" t="s">
        <v>67</v>
      </c>
      <c r="D29" s="96"/>
      <c r="E29" s="96"/>
      <c r="F29" s="96"/>
      <c r="G29" s="96"/>
      <c r="H29" s="96"/>
      <c r="I29" s="75">
        <f>VLOOKUP(C29,Basisdata!$I$4:$J$21,2,FALSE)</f>
        <v>5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0.15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95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0.15000000000000149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0.10000000000000099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7.4999999999999997E-3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2C0A479A-3417-472A-A00B-0DFC0217871C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02ECD568-B846-402D-BEF2-CC35F8AC8050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26218933-75B7-4858-9063-A9EDB11D6F6E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50665D4A-F594-4FF6-9884-546562D9276D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79883AD6-F0E6-4E33-9B26-475515A25CEA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702FE2FB-B3D2-42E7-88D3-875B6E5A318B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D74CD249-E8FE-4D5A-86CA-93FD317AF1F7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7F1A0282-F5E1-4B7B-9DA5-D7647A7E8278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5DA4B96C-F929-4C38-BF74-0FF453CE97DD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6A27CB46-BBDE-458F-A892-3E41D1AFBFF8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82830B6D-C126-4DDA-A7B9-6ED33EB33754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ADBEAEFD-BC37-4B6D-B45F-60A0BE1406A5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C3B8D7A2-8BA0-4A15-8CFE-CB5EEE057686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922782C0-7552-4B2A-BF6B-7492545EE3E9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A58F8354-A778-414C-B313-E2CB1DC7DBDD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C47A0CC9-893E-4D7A-A6A9-4446DCA5C816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tabColor rgb="FF00FF00"/>
  </sheetPr>
  <dimension ref="A1:M66"/>
  <sheetViews>
    <sheetView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954</v>
      </c>
      <c r="G5" s="122"/>
      <c r="H5" s="122" t="s">
        <v>955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1235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1232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/>
      <c r="C9" s="117"/>
      <c r="D9" s="117"/>
      <c r="E9" s="118"/>
      <c r="F9" s="65" t="s">
        <v>146</v>
      </c>
      <c r="G9" s="67" t="s">
        <v>657</v>
      </c>
      <c r="H9" s="63" t="s">
        <v>29</v>
      </c>
      <c r="I9" s="68">
        <v>43006</v>
      </c>
    </row>
    <row r="10" spans="1:10" x14ac:dyDescent="0.25">
      <c r="A10" s="119" t="s">
        <v>30</v>
      </c>
      <c r="B10" s="119"/>
      <c r="C10" s="117" t="s">
        <v>660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1234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1233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/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56</v>
      </c>
      <c r="D16" s="96"/>
      <c r="E16" s="96"/>
      <c r="F16" s="96"/>
      <c r="G16" s="96"/>
      <c r="H16" s="111"/>
      <c r="I16" s="70">
        <f>VLOOKUP(C16,Basisdata!$A$4:$B$8,2,FALSE)</f>
        <v>50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72</v>
      </c>
      <c r="D18" s="96"/>
      <c r="E18" s="96"/>
      <c r="F18" s="96"/>
      <c r="G18" s="96"/>
      <c r="H18" s="111"/>
      <c r="I18" s="70">
        <f>VLOOKUP(C18,Basisdata!A13:B20,2,FALSE)</f>
        <v>0.5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 t="s">
        <v>956</v>
      </c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957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verhoogd brandrisico, maatregelen nodig</v>
      </c>
      <c r="D23" s="93"/>
      <c r="E23" s="93"/>
      <c r="F23" s="93"/>
      <c r="G23" s="93"/>
      <c r="H23" s="110"/>
      <c r="I23" s="73">
        <f>+I16*I17*I18*I19*(I20*I21*I22)</f>
        <v>100</v>
      </c>
      <c r="J23" s="63">
        <f>+IF(I23&gt;400,10000,+IF(I23&gt;100,400,+IF(I23&gt;25,100,25)))</f>
        <v>100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67</v>
      </c>
      <c r="D26" s="96"/>
      <c r="E26" s="96"/>
      <c r="F26" s="96"/>
      <c r="G26" s="96"/>
      <c r="H26" s="96"/>
      <c r="I26" s="75">
        <f>VLOOKUP(C26,Basisdata!$I$4:$J$21,2,FALSE)</f>
        <v>5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371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8</v>
      </c>
      <c r="D29" s="96"/>
      <c r="E29" s="96"/>
      <c r="F29" s="96"/>
      <c r="G29" s="96"/>
      <c r="H29" s="96"/>
      <c r="I29" s="75">
        <f>VLOOKUP(C29,Basisdata!$I$4:$J$21,2,FALSE)</f>
        <v>1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5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87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5.0000000000000497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484</v>
      </c>
      <c r="D51" s="96"/>
      <c r="E51" s="96"/>
      <c r="F51" s="96"/>
      <c r="G51" s="96"/>
      <c r="H51" s="96"/>
      <c r="I51" s="75">
        <f>VLOOKUP(C51,Basisdata!$I$59:$J$69,2,FALSE)</f>
        <v>2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1.6666666666666832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0.5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2778242F-B8CF-4D92-8D9C-140C23556331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CB5C9349-0FF9-4144-9ECA-8AFB7813EF1D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3B567C61-7AF0-464B-9B01-A3AAE4D0E883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913B0504-1CE1-4179-B236-E2C482A4758B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D8C4DB6D-0353-45B4-9809-DFAC0BD8B3EA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2229BBCF-ABC3-4DB4-938C-18E3F1FE2E28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0F71A987-64AC-4435-BF02-2B1553409B4C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FBA1488F-F6DC-4BA5-B82C-01C1D044C223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2A5534FE-1D02-4725-9E88-A57DD7B9CE08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E6E2D72F-B41B-4A96-984A-D842AD53E4F0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1A95AF89-B571-4F15-A687-9CB5DD4335D6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414B98F6-29DD-4AF5-BDA5-4EE2F09091DA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8A9AF62A-43E9-473E-9C78-F4CAFB58AC52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D65F1CA5-9348-4356-9319-450C1AD4C289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FB2FD980-B88A-4037-BF38-4A9A2ECC2607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C7AC07B1-AD18-48F8-A141-F3632A413CF7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tabColor rgb="FF00FF00"/>
  </sheetPr>
  <dimension ref="A1:M66"/>
  <sheetViews>
    <sheetView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601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 t="s">
        <v>1225</v>
      </c>
      <c r="G6" s="122"/>
      <c r="H6" s="122"/>
      <c r="I6" s="122"/>
    </row>
    <row r="7" spans="1:10" x14ac:dyDescent="0.25">
      <c r="A7" s="63" t="s">
        <v>25</v>
      </c>
      <c r="B7" s="116" t="s">
        <v>1236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>
        <v>1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811</v>
      </c>
      <c r="C9" s="117"/>
      <c r="D9" s="117"/>
      <c r="E9" s="118"/>
      <c r="F9" s="65" t="s">
        <v>146</v>
      </c>
      <c r="G9" s="67" t="s">
        <v>657</v>
      </c>
      <c r="H9" s="63" t="s">
        <v>29</v>
      </c>
      <c r="I9" s="68">
        <v>42914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763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804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/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44</v>
      </c>
      <c r="D16" s="96"/>
      <c r="E16" s="96"/>
      <c r="F16" s="96"/>
      <c r="G16" s="96"/>
      <c r="H16" s="111"/>
      <c r="I16" s="70">
        <f>VLOOKUP(C16,Basisdata!$A$4:$B$8,2,FALSE)</f>
        <v>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69</v>
      </c>
      <c r="D18" s="96"/>
      <c r="E18" s="96"/>
      <c r="F18" s="96"/>
      <c r="G18" s="96"/>
      <c r="H18" s="111"/>
      <c r="I18" s="70">
        <f>VLOOKUP(C18,Basisdata!A13:B20,2,FALSE)</f>
        <v>0.1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/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normaal brandrisico, basisbeveiliging</v>
      </c>
      <c r="D23" s="93"/>
      <c r="E23" s="93"/>
      <c r="F23" s="93"/>
      <c r="G23" s="93"/>
      <c r="H23" s="110"/>
      <c r="I23" s="73">
        <f>+I16*I17*I18*I19*(I20*I21*I22)</f>
        <v>2</v>
      </c>
      <c r="J23" s="63">
        <f>+IF(I23&gt;400,10000,+IF(I23&gt;100,400,+IF(I23&gt;25,100,25)))</f>
        <v>25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67</v>
      </c>
      <c r="D26" s="96"/>
      <c r="E26" s="96"/>
      <c r="F26" s="96"/>
      <c r="G26" s="96"/>
      <c r="H26" s="96"/>
      <c r="I26" s="75">
        <f>VLOOKUP(C26,Basisdata!$I$4:$J$21,2,FALSE)</f>
        <v>5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8</v>
      </c>
      <c r="D28" s="96"/>
      <c r="E28" s="96"/>
      <c r="F28" s="96"/>
      <c r="G28" s="96"/>
      <c r="H28" s="96"/>
      <c r="I28" s="75">
        <f>VLOOKUP(C28,Basisdata!$I$4:$J$21,2,FALSE)</f>
        <v>1</v>
      </c>
    </row>
    <row r="29" spans="1:13" ht="15.75" x14ac:dyDescent="0.25">
      <c r="A29" s="105" t="s">
        <v>10</v>
      </c>
      <c r="B29" s="105"/>
      <c r="C29" s="95" t="s">
        <v>8</v>
      </c>
      <c r="D29" s="96"/>
      <c r="E29" s="96"/>
      <c r="F29" s="96"/>
      <c r="G29" s="96"/>
      <c r="H29" s="96"/>
      <c r="I29" s="75">
        <f>VLOOKUP(C29,Basisdata!$I$4:$J$21,2,FALSE)</f>
        <v>1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0.2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497</v>
      </c>
      <c r="D36" s="96"/>
      <c r="E36" s="96"/>
      <c r="F36" s="96"/>
      <c r="G36" s="96"/>
      <c r="H36" s="96"/>
      <c r="I36" s="77">
        <f>VLOOKUP(C36,Basisdata!$I$41:$J$46,2,FALSE)</f>
        <v>0.1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87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96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2.0000000000000004E-2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1.0000000000000002E-2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112</v>
      </c>
      <c r="D61" s="96"/>
      <c r="E61" s="96"/>
      <c r="F61" s="96"/>
      <c r="G61" s="96"/>
      <c r="H61" s="96"/>
      <c r="I61" s="77">
        <f>VLOOKUP(C61,Basisdata!E68:F73,2,FALSE)</f>
        <v>10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0.04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24CD26BE-FEAE-4362-BB4A-4E818CDCE51D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21EBFE31-76A1-4F10-8F38-959D31029232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03980DBC-92B9-4528-A71B-206FB2933B76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36F073A0-4FCE-4304-8403-22C49AF01A6F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D3E4AF60-4BFE-473C-8745-58ABA94D8DC7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DC73140A-94E8-4CD4-B02D-AC927C770AAB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74754039-51CA-4564-940F-E23A4DE3B9E0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4C9DD741-1E85-4E7A-B64F-F59B216C9545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C8B6E95D-F457-4A84-A6E8-E28EA4B81A4D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EC756AA9-E3CE-47E4-B717-787B4CD768DC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59A0AFB7-862E-40BA-9BC9-9B477E990ED5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EED400FF-9753-459D-B659-F45BED5386F4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D46034DE-AF53-47D4-8A6D-581A797A469C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136D81AC-888C-49C0-AB03-C20CEAB3263D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DE90AE9F-9D18-475D-B9B6-03365D39C0D2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153A8492-3AF3-46F9-AB58-B60C2788235B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tabColor rgb="FF00FF00"/>
  </sheetPr>
  <dimension ref="A1:M66"/>
  <sheetViews>
    <sheetView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/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1101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901</v>
      </c>
      <c r="C9" s="117"/>
      <c r="D9" s="117"/>
      <c r="E9" s="118"/>
      <c r="F9" s="65" t="s">
        <v>146</v>
      </c>
      <c r="G9" s="67" t="s">
        <v>1102</v>
      </c>
      <c r="H9" s="63" t="s">
        <v>29</v>
      </c>
      <c r="I9" s="68">
        <v>43013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1089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804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1103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49</v>
      </c>
      <c r="D16" s="96"/>
      <c r="E16" s="96"/>
      <c r="F16" s="96"/>
      <c r="G16" s="96"/>
      <c r="H16" s="111"/>
      <c r="I16" s="70">
        <f>VLOOKUP(C16,Basisdata!$A$4:$B$8,2,FALSE)</f>
        <v>15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522</v>
      </c>
      <c r="D18" s="96"/>
      <c r="E18" s="96"/>
      <c r="F18" s="96"/>
      <c r="G18" s="96"/>
      <c r="H18" s="111"/>
      <c r="I18" s="70">
        <f>VLOOKUP(C18,Basisdata!A13:B20,2,FALSE)</f>
        <v>1.5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/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verhoogd brandrisico, maatregelen nodig</v>
      </c>
      <c r="D23" s="93"/>
      <c r="E23" s="93"/>
      <c r="F23" s="93"/>
      <c r="G23" s="93"/>
      <c r="H23" s="110"/>
      <c r="I23" s="73">
        <f>+I16*I17*I18*I19*(I20*I21*I22)</f>
        <v>90</v>
      </c>
      <c r="J23" s="63">
        <f>+IF(I23&gt;400,10000,+IF(I23&gt;100,400,+IF(I23&gt;25,100,25)))</f>
        <v>100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141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67</v>
      </c>
      <c r="D27" s="96"/>
      <c r="E27" s="96"/>
      <c r="F27" s="96"/>
      <c r="G27" s="96"/>
      <c r="H27" s="96"/>
      <c r="I27" s="75">
        <f>VLOOKUP(C27,Basisdata!$I$4:$J$21,2,FALSE)</f>
        <v>5</v>
      </c>
    </row>
    <row r="28" spans="1:13" ht="15.75" x14ac:dyDescent="0.25">
      <c r="A28" s="105" t="s">
        <v>9</v>
      </c>
      <c r="B28" s="105"/>
      <c r="C28" s="95" t="s">
        <v>8</v>
      </c>
      <c r="D28" s="96"/>
      <c r="E28" s="96"/>
      <c r="F28" s="96"/>
      <c r="G28" s="96"/>
      <c r="H28" s="96"/>
      <c r="I28" s="75">
        <f>VLOOKUP(C28,Basisdata!$I$4:$J$21,2,FALSE)</f>
        <v>1</v>
      </c>
    </row>
    <row r="29" spans="1:13" ht="15.75" x14ac:dyDescent="0.25">
      <c r="A29" s="105" t="s">
        <v>10</v>
      </c>
      <c r="B29" s="105"/>
      <c r="C29" s="95" t="s">
        <v>8</v>
      </c>
      <c r="D29" s="96"/>
      <c r="E29" s="96"/>
      <c r="F29" s="96"/>
      <c r="G29" s="96"/>
      <c r="H29" s="96"/>
      <c r="I29" s="75">
        <f>VLOOKUP(C29,Basisdata!$I$4:$J$21,2,FALSE)</f>
        <v>1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9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497</v>
      </c>
      <c r="D36" s="96"/>
      <c r="E36" s="96"/>
      <c r="F36" s="96"/>
      <c r="G36" s="96"/>
      <c r="H36" s="96"/>
      <c r="I36" s="77">
        <f>VLOOKUP(C36,Basisdata!$I$41:$J$46,2,FALSE)</f>
        <v>0.1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87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 t="s">
        <v>1104</v>
      </c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0.9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0.6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0.45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8A138414-1EEF-4AE7-9593-B9829F726970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97E9A83A-2970-42B5-9A51-7B70480EA82E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994103D1-0C09-4038-B3AF-7C1C19B5549F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1372333E-8E47-4647-9814-129DD66AC6FD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15B0EAAC-B59D-4E46-A5E4-1D70F2F1FEF0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F07357A8-1992-4A09-A4D0-919BE3E740F2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8866E47F-155D-49A6-A607-AFE3A10864CE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1C37A684-9298-4277-999A-D158CDA60712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B281855B-683D-4E27-8E70-BDA343EA6AE3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4111C9A5-995E-49EC-A091-99A028E58E25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DD8DE629-4099-4F55-9AD0-5258DBCD5E2F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C6519028-A2CD-4ABD-87C9-6E656BD3434D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39E4D606-BAEC-4781-BE46-18388A96F9AD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5A18EA6A-F033-441D-A698-A0CEAB7A8D4B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B6C779BA-6A74-43C5-AC42-722CE6951831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E07B20DA-17D1-466D-A565-A6CA13513CBA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>
    <tabColor rgb="FF00FF00"/>
  </sheetPr>
  <dimension ref="A1:M66"/>
  <sheetViews>
    <sheetView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/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1109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1110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1111</v>
      </c>
      <c r="C9" s="117"/>
      <c r="D9" s="117"/>
      <c r="E9" s="118"/>
      <c r="F9" s="65" t="s">
        <v>146</v>
      </c>
      <c r="G9" s="67">
        <v>0</v>
      </c>
      <c r="H9" s="63" t="s">
        <v>29</v>
      </c>
      <c r="I9" s="68">
        <v>43013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1114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1113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/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44</v>
      </c>
      <c r="D16" s="96"/>
      <c r="E16" s="96"/>
      <c r="F16" s="96"/>
      <c r="G16" s="96"/>
      <c r="H16" s="111"/>
      <c r="I16" s="70">
        <f>VLOOKUP(C16,Basisdata!$A$4:$B$8,2,FALSE)</f>
        <v>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69</v>
      </c>
      <c r="D18" s="96"/>
      <c r="E18" s="96"/>
      <c r="F18" s="96"/>
      <c r="G18" s="96"/>
      <c r="H18" s="111"/>
      <c r="I18" s="70">
        <f>VLOOKUP(C18,Basisdata!A13:B20,2,FALSE)</f>
        <v>0.1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1114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normaal brandrisico, basisbeveiliging</v>
      </c>
      <c r="D23" s="93"/>
      <c r="E23" s="93"/>
      <c r="F23" s="93"/>
      <c r="G23" s="93"/>
      <c r="H23" s="110"/>
      <c r="I23" s="73">
        <f>+I16*I17*I18*I19*(I20*I21*I22)</f>
        <v>2</v>
      </c>
      <c r="J23" s="63">
        <f>+IF(I23&gt;400,10000,+IF(I23&gt;100,400,+IF(I23&gt;25,100,25)))</f>
        <v>25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141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67</v>
      </c>
      <c r="D27" s="96"/>
      <c r="E27" s="96"/>
      <c r="F27" s="96"/>
      <c r="G27" s="96"/>
      <c r="H27" s="96"/>
      <c r="I27" s="75">
        <f>VLOOKUP(C27,Basisdata!$I$4:$J$21,2,FALSE)</f>
        <v>5</v>
      </c>
    </row>
    <row r="28" spans="1:13" ht="15.75" x14ac:dyDescent="0.25">
      <c r="A28" s="105" t="s">
        <v>9</v>
      </c>
      <c r="B28" s="105"/>
      <c r="C28" s="95" t="s">
        <v>8</v>
      </c>
      <c r="D28" s="96"/>
      <c r="E28" s="96"/>
      <c r="F28" s="96"/>
      <c r="G28" s="96"/>
      <c r="H28" s="96"/>
      <c r="I28" s="75">
        <f>VLOOKUP(C28,Basisdata!$I$4:$J$21,2,FALSE)</f>
        <v>1</v>
      </c>
    </row>
    <row r="29" spans="1:13" ht="15.75" x14ac:dyDescent="0.25">
      <c r="A29" s="105" t="s">
        <v>10</v>
      </c>
      <c r="B29" s="105"/>
      <c r="C29" s="95" t="s">
        <v>8</v>
      </c>
      <c r="D29" s="96"/>
      <c r="E29" s="96"/>
      <c r="F29" s="96"/>
      <c r="G29" s="96"/>
      <c r="H29" s="96"/>
      <c r="I29" s="75">
        <f>VLOOKUP(C29,Basisdata!$I$4:$J$21,2,FALSE)</f>
        <v>1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0.2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92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96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508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 t="s">
        <v>1112</v>
      </c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 t="s">
        <v>1114</v>
      </c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0.20000000000000201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0.13333333333333466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 t="s">
        <v>1114</v>
      </c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1.0000000000000002E-2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BC28EB89-FBDF-4F14-98F7-0E563C8946C1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3DF70448-8B34-4FC9-9E80-64DE3A893940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CDFEB207-CC7C-4690-93F7-5072605D9E40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5571B7C2-7B99-4731-AEE6-127A0F4EF72E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73A0F0FC-2019-40DE-B8E2-835CF33CEC69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5C5176E1-CBEB-4A47-A273-1835A4AF4645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54B4F533-9326-47E0-8520-8C441E7A6AC5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7C5CF784-AE2D-4664-B2D6-8EFB4D63B17C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B0ED1500-E7E3-4B5A-AE2C-C65F3F7C9F8B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D96EA012-B865-4B09-911B-698F45D22D97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54EA240A-AB97-4D50-AF7A-8297FC45208A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11749012-E80F-4FC8-A9F6-6A1D1D1E33BA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12BF9792-B4DD-4D70-8AB0-F1A07CE09075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E5903576-E7AB-4949-BAE9-A213AAB5A247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7DBB0D3C-E373-4DE1-B1AD-1D86E779DEB8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3CEDECDB-1F2F-47DA-A13F-B6713199068D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tabColor rgb="FF00FF00"/>
  </sheetPr>
  <dimension ref="A1:M66"/>
  <sheetViews>
    <sheetView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/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627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>
        <v>1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1122</v>
      </c>
      <c r="C9" s="117"/>
      <c r="D9" s="117"/>
      <c r="E9" s="118"/>
      <c r="F9" s="65" t="s">
        <v>146</v>
      </c>
      <c r="G9" s="67">
        <v>0</v>
      </c>
      <c r="H9" s="63" t="s">
        <v>29</v>
      </c>
      <c r="I9" s="68">
        <v>43013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1123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1124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/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 t="s">
        <v>1125</v>
      </c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49</v>
      </c>
      <c r="D16" s="96"/>
      <c r="E16" s="96"/>
      <c r="F16" s="96"/>
      <c r="G16" s="96"/>
      <c r="H16" s="111"/>
      <c r="I16" s="70">
        <f>VLOOKUP(C16,Basisdata!$A$4:$B$8,2,FALSE)</f>
        <v>15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51</v>
      </c>
      <c r="D17" s="96"/>
      <c r="E17" s="96"/>
      <c r="F17" s="96"/>
      <c r="G17" s="96"/>
      <c r="H17" s="111"/>
      <c r="I17" s="70">
        <f>VLOOKUP(C17,Basisdata!$E$4:$F$8,2,FALSE)</f>
        <v>0.5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69</v>
      </c>
      <c r="D18" s="96"/>
      <c r="E18" s="96"/>
      <c r="F18" s="96"/>
      <c r="G18" s="96"/>
      <c r="H18" s="111"/>
      <c r="I18" s="70">
        <f>VLOOKUP(C18,Basisdata!A13:B20,2,FALSE)</f>
        <v>0.1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/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normaal brandrisico, basisbeveiliging</v>
      </c>
      <c r="D23" s="93"/>
      <c r="E23" s="93"/>
      <c r="F23" s="93"/>
      <c r="G23" s="93"/>
      <c r="H23" s="110"/>
      <c r="I23" s="73">
        <f>+I16*I17*I18*I19*(I20*I21*I22)</f>
        <v>0.75</v>
      </c>
      <c r="J23" s="63">
        <f>+IF(I23&gt;400,10000,+IF(I23&gt;100,400,+IF(I23&gt;25,100,25)))</f>
        <v>25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8</v>
      </c>
      <c r="D26" s="96"/>
      <c r="E26" s="96"/>
      <c r="F26" s="96"/>
      <c r="G26" s="96"/>
      <c r="H26" s="96"/>
      <c r="I26" s="75">
        <f>VLOOKUP(C26,Basisdata!$I$4:$J$21,2,FALSE)</f>
        <v>1</v>
      </c>
    </row>
    <row r="27" spans="1:13" ht="15.75" x14ac:dyDescent="0.25">
      <c r="A27" s="105" t="s">
        <v>7</v>
      </c>
      <c r="B27" s="105"/>
      <c r="C27" s="95" t="s">
        <v>8</v>
      </c>
      <c r="D27" s="96"/>
      <c r="E27" s="96"/>
      <c r="F27" s="96"/>
      <c r="G27" s="96"/>
      <c r="H27" s="96"/>
      <c r="I27" s="75">
        <f>VLOOKUP(C27,Basisdata!$I$4:$J$21,2,FALSE)</f>
        <v>1</v>
      </c>
    </row>
    <row r="28" spans="1:13" ht="15.75" x14ac:dyDescent="0.25">
      <c r="A28" s="105" t="s">
        <v>9</v>
      </c>
      <c r="B28" s="105"/>
      <c r="C28" s="95" t="s">
        <v>8</v>
      </c>
      <c r="D28" s="96"/>
      <c r="E28" s="96"/>
      <c r="F28" s="96"/>
      <c r="G28" s="96"/>
      <c r="H28" s="96"/>
      <c r="I28" s="75">
        <f>VLOOKUP(C28,Basisdata!$I$4:$J$21,2,FALSE)</f>
        <v>1</v>
      </c>
    </row>
    <row r="29" spans="1:13" ht="15.75" x14ac:dyDescent="0.25">
      <c r="A29" s="105" t="s">
        <v>10</v>
      </c>
      <c r="B29" s="105"/>
      <c r="C29" s="95" t="s">
        <v>8</v>
      </c>
      <c r="D29" s="96"/>
      <c r="E29" s="96"/>
      <c r="F29" s="96"/>
      <c r="G29" s="96"/>
      <c r="H29" s="96"/>
      <c r="I29" s="75">
        <f>VLOOKUP(C29,Basisdata!$I$4:$J$21,2,FALSE)</f>
        <v>1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0.75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103</v>
      </c>
      <c r="D36" s="96"/>
      <c r="E36" s="96"/>
      <c r="F36" s="96"/>
      <c r="G36" s="96"/>
      <c r="H36" s="96"/>
      <c r="I36" s="77">
        <f>VLOOKUP(C36,Basisdata!$I$41:$J$46,2,FALSE)</f>
        <v>10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88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96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508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7.5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489</v>
      </c>
      <c r="D50" s="96"/>
      <c r="E50" s="96"/>
      <c r="F50" s="96"/>
      <c r="G50" s="96"/>
      <c r="H50" s="96"/>
      <c r="I50" s="75">
        <f>VLOOKUP(C50,Basisdata!$I$59:$J$69,2,FALSE)</f>
        <v>1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7.5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112</v>
      </c>
      <c r="D61" s="96"/>
      <c r="E61" s="96"/>
      <c r="F61" s="96"/>
      <c r="G61" s="96"/>
      <c r="H61" s="96"/>
      <c r="I61" s="77">
        <f>VLOOKUP(C61,Basisdata!E68:F73,2,FALSE)</f>
        <v>10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1.5000000000000002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38B6AEBE-575E-42C4-A5E2-6E977B119F51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0D6BDE84-DC46-499A-AE40-EDD2D0A24CD4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21BB9AE6-66E6-4B39-AC9B-E1CC86439B67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C385BA2E-7F85-4550-91F7-4C99474DF14C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209BE54F-57CC-48F9-BC5B-8634EE96CD23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1D29B091-CAA8-4D19-B649-5FA6A27FF75A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37A258FD-61B6-4E50-93DF-70DD4EEED1B6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58EA69DF-607F-4255-86A0-D7509AAC7F21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1B39E62D-639E-44C9-816A-838F931F3C7B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EA3ADD5F-55B7-4522-B286-A55D85F0F106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233234C8-FA89-4C0B-8392-6F0016E2680A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A71F1FC3-4BDB-40EC-ACDF-043E98A07DD3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9A3F06F0-E69A-4E70-9AF0-E8F2536E9A9A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43A0754C-4A2D-44DA-9BE3-17444EB105A7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7109931C-6D95-427A-A9EC-7AE75003DBF7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A491AC47-BC4C-4AB3-976C-22133681C902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00FF00"/>
  </sheetPr>
  <dimension ref="A1:M66"/>
  <sheetViews>
    <sheetView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636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 t="s">
        <v>770</v>
      </c>
      <c r="G6" s="122"/>
      <c r="H6" s="122" t="s">
        <v>684</v>
      </c>
      <c r="I6" s="122"/>
    </row>
    <row r="7" spans="1:10" x14ac:dyDescent="0.25">
      <c r="A7" s="63" t="s">
        <v>25</v>
      </c>
      <c r="B7" s="116" t="s">
        <v>771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/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/>
      <c r="C9" s="117"/>
      <c r="D9" s="117"/>
      <c r="E9" s="118"/>
      <c r="F9" s="65" t="s">
        <v>146</v>
      </c>
      <c r="G9" s="67">
        <v>0</v>
      </c>
      <c r="H9" s="63" t="s">
        <v>29</v>
      </c>
      <c r="I9" s="68">
        <v>42948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766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772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767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 t="s">
        <v>764</v>
      </c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49</v>
      </c>
      <c r="D16" s="96"/>
      <c r="E16" s="96"/>
      <c r="F16" s="96"/>
      <c r="G16" s="96"/>
      <c r="H16" s="111"/>
      <c r="I16" s="70">
        <f>VLOOKUP(C16,Basisdata!$A$4:$B$8,2,FALSE)</f>
        <v>15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69</v>
      </c>
      <c r="D18" s="96"/>
      <c r="E18" s="96"/>
      <c r="F18" s="96"/>
      <c r="G18" s="96"/>
      <c r="H18" s="111"/>
      <c r="I18" s="70">
        <f>VLOOKUP(C18,Basisdata!A13:B20,2,FALSE)</f>
        <v>0.1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 t="s">
        <v>773</v>
      </c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774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normaal brandrisico, basisbeveiliging</v>
      </c>
      <c r="D23" s="93"/>
      <c r="E23" s="93"/>
      <c r="F23" s="93"/>
      <c r="G23" s="93"/>
      <c r="H23" s="110"/>
      <c r="I23" s="73">
        <f>+I16*I17*I18*I19*(I20*I21*I22)</f>
        <v>6</v>
      </c>
      <c r="J23" s="63">
        <f>+IF(I23&gt;400,10000,+IF(I23&gt;100,400,+IF(I23&gt;25,100,25)))</f>
        <v>25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67</v>
      </c>
      <c r="D26" s="96"/>
      <c r="E26" s="96"/>
      <c r="F26" s="96"/>
      <c r="G26" s="96"/>
      <c r="H26" s="96"/>
      <c r="I26" s="75">
        <f>VLOOKUP(C26,Basisdata!$I$4:$J$21,2,FALSE)</f>
        <v>5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8</v>
      </c>
      <c r="D28" s="96"/>
      <c r="E28" s="96"/>
      <c r="F28" s="96"/>
      <c r="G28" s="96"/>
      <c r="H28" s="96"/>
      <c r="I28" s="75">
        <f>VLOOKUP(C28,Basisdata!$I$4:$J$21,2,FALSE)</f>
        <v>1</v>
      </c>
    </row>
    <row r="29" spans="1:13" ht="15.75" x14ac:dyDescent="0.25">
      <c r="A29" s="105" t="s">
        <v>10</v>
      </c>
      <c r="B29" s="105"/>
      <c r="C29" s="95" t="s">
        <v>8</v>
      </c>
      <c r="D29" s="96"/>
      <c r="E29" s="96"/>
      <c r="F29" s="96"/>
      <c r="G29" s="96"/>
      <c r="H29" s="96"/>
      <c r="I29" s="75">
        <f>VLOOKUP(C29,Basisdata!$I$4:$J$21,2,FALSE)</f>
        <v>1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0.6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497</v>
      </c>
      <c r="D36" s="96"/>
      <c r="E36" s="96"/>
      <c r="F36" s="96"/>
      <c r="G36" s="96"/>
      <c r="H36" s="96"/>
      <c r="I36" s="77">
        <f>VLOOKUP(C36,Basisdata!$I$41:$J$46,2,FALSE)</f>
        <v>0.1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87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93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0.06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0.03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3.0000000000000001E-3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BCF4F115-470D-477A-B5B7-29202C3B008F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F0B9E484-0361-4953-979C-5D9B66380ADF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B4453E50-55DE-4752-A50D-9DE730859B71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A8E08624-E6C7-43F6-81C4-6DA950B1BFD3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C9C2D2C8-3B89-4CA9-B3A7-D92B39371769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F4DD6B48-C616-4E71-91D9-9B495E2F7ADE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90665A6E-C679-40C6-BD18-2D1220846706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38573E0A-CEDA-462E-9E0A-2AAA81D4B73B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1879E2D5-5240-4134-9CDD-49C00241C248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C377321C-8F97-4B26-986E-2A583714D5DA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2D6287A3-5FEF-4D4C-94B1-1557CAFCBE0C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51B52C7D-6057-4CCB-910C-5E413394A88B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5E4492C4-BE64-49B7-A5FB-42215066CAA8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BF2776FE-1333-426F-BCD0-DDA5B5B17EB4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F5A50928-CC61-473F-AF81-EF7DC54B82B2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8996D633-FEF6-4D9B-AA26-AFDB91B3D037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>
    <tabColor rgb="FF00FF00"/>
  </sheetPr>
  <dimension ref="A1:M66"/>
  <sheetViews>
    <sheetView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/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 t="s">
        <v>1117</v>
      </c>
      <c r="G6" s="122"/>
      <c r="H6" s="122"/>
      <c r="I6" s="122"/>
    </row>
    <row r="7" spans="1:10" x14ac:dyDescent="0.25">
      <c r="A7" s="63" t="s">
        <v>25</v>
      </c>
      <c r="B7" s="116" t="s">
        <v>1118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1115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1116</v>
      </c>
      <c r="C9" s="117"/>
      <c r="D9" s="117"/>
      <c r="E9" s="118"/>
      <c r="F9" s="65" t="s">
        <v>146</v>
      </c>
      <c r="G9" s="67">
        <v>0</v>
      </c>
      <c r="H9" s="63" t="s">
        <v>29</v>
      </c>
      <c r="I9" s="68">
        <v>43013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662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744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/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49</v>
      </c>
      <c r="D16" s="96"/>
      <c r="E16" s="96"/>
      <c r="F16" s="96"/>
      <c r="G16" s="96"/>
      <c r="H16" s="111"/>
      <c r="I16" s="70">
        <f>VLOOKUP(C16,Basisdata!$A$4:$B$8,2,FALSE)</f>
        <v>15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76</v>
      </c>
      <c r="D18" s="96"/>
      <c r="E18" s="96"/>
      <c r="F18" s="96"/>
      <c r="G18" s="96"/>
      <c r="H18" s="111"/>
      <c r="I18" s="70">
        <f>VLOOKUP(C18,Basisdata!A13:B20,2,FALSE)</f>
        <v>4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 t="s">
        <v>1119</v>
      </c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1121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 t="s">
        <v>1120</v>
      </c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240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371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68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67</v>
      </c>
      <c r="D29" s="96"/>
      <c r="E29" s="96"/>
      <c r="F29" s="96"/>
      <c r="G29" s="96"/>
      <c r="H29" s="96"/>
      <c r="I29" s="75">
        <f>VLOOKUP(C29,Basisdata!$I$4:$J$21,2,FALSE)</f>
        <v>5</v>
      </c>
    </row>
    <row r="30" spans="1:13" ht="15.75" x14ac:dyDescent="0.25">
      <c r="A30" s="105" t="s">
        <v>120</v>
      </c>
      <c r="B30" s="105"/>
      <c r="C30" s="95" t="s">
        <v>60</v>
      </c>
      <c r="D30" s="96"/>
      <c r="E30" s="96"/>
      <c r="F30" s="96"/>
      <c r="G30" s="96"/>
      <c r="H30" s="96"/>
      <c r="I30" s="75">
        <f>VLOOKUP(C30,Basisdata!$I$4:$J$21,2,FALSE)</f>
        <v>10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0.6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497</v>
      </c>
      <c r="D36" s="96"/>
      <c r="E36" s="96"/>
      <c r="F36" s="96"/>
      <c r="G36" s="96"/>
      <c r="H36" s="96"/>
      <c r="I36" s="77">
        <f>VLOOKUP(C36,Basisdata!$I$41:$J$46,2,FALSE)</f>
        <v>0.1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88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96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503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0.06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0.03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3.0000000000000001E-3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D9D89563-1C5D-474D-8635-4E013F8C597E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6F616F4F-F8BC-4B9E-B97B-65166273FDC3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E1429A62-76C4-477E-9898-19612A3D60C0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AB072E70-CF47-4C8D-9BEF-E580A3070A27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8F099EDF-0FAD-4A63-A7FB-CA8E73DD3E95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0FBC9556-7CEE-497F-BC1C-F338AEE35B1F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E223A0A6-582C-4529-A970-76B4D1F72BFB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FFF4AA01-2A59-4BC2-A0D3-17EA26B5B3AC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369375B5-C807-4FA2-8C95-049D848F0431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991B0058-F23D-4F31-BC6F-9D77DA75A6AD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6FAE723E-C8FF-4BB9-A5BB-29FBED89FDEF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270ADE3B-11C3-40FD-B502-FD9101477446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0533F987-85D2-42AB-9AA3-CE44AACB8FD7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DE3DFDD8-2E4D-4F94-9393-0C68C9D7DF30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EBF33B37-8D8E-4866-930D-BB9A83E4D8F4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1DA6AE7A-532F-43C5-BE36-0451E1DC49FD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>
    <tabColor rgb="FF00FF00"/>
  </sheetPr>
  <dimension ref="A1:M66"/>
  <sheetViews>
    <sheetView topLeftCell="A31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637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948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949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/>
      <c r="C9" s="117"/>
      <c r="D9" s="117"/>
      <c r="E9" s="118"/>
      <c r="F9" s="65" t="s">
        <v>146</v>
      </c>
      <c r="G9" s="67" t="s">
        <v>599</v>
      </c>
      <c r="H9" s="63" t="s">
        <v>29</v>
      </c>
      <c r="I9" s="68">
        <v>43006</v>
      </c>
    </row>
    <row r="10" spans="1:10" x14ac:dyDescent="0.25">
      <c r="A10" s="119" t="s">
        <v>30</v>
      </c>
      <c r="B10" s="119"/>
      <c r="C10" s="117"/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950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951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952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 t="s">
        <v>940</v>
      </c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76</v>
      </c>
      <c r="D18" s="96"/>
      <c r="E18" s="96"/>
      <c r="F18" s="96"/>
      <c r="G18" s="96"/>
      <c r="H18" s="111"/>
      <c r="I18" s="70">
        <f>VLOOKUP(C18,Basisdata!A13:B20,2,FALSE)</f>
        <v>4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 t="s">
        <v>953</v>
      </c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/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zeer hoog brandrisico, bijkomende consultatie brandexpert is aangewezen</v>
      </c>
      <c r="D23" s="93"/>
      <c r="E23" s="93"/>
      <c r="F23" s="93"/>
      <c r="G23" s="93"/>
      <c r="H23" s="110"/>
      <c r="I23" s="73">
        <f>+I16*I17*I18*I19*(I20*I21*I22)</f>
        <v>1600</v>
      </c>
      <c r="J23" s="63">
        <f>+IF(I23&gt;400,10000,+IF(I23&gt;100,400,+IF(I23&gt;25,100,25)))</f>
        <v>10000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475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371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141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67</v>
      </c>
      <c r="D29" s="96"/>
      <c r="E29" s="96"/>
      <c r="F29" s="96"/>
      <c r="G29" s="96"/>
      <c r="H29" s="96"/>
      <c r="I29" s="75">
        <f>VLOOKUP(C29,Basisdata!$I$4:$J$21,2,FALSE)</f>
        <v>5</v>
      </c>
    </row>
    <row r="30" spans="1:13" ht="15.75" x14ac:dyDescent="0.25">
      <c r="A30" s="105" t="s">
        <v>120</v>
      </c>
      <c r="B30" s="105"/>
      <c r="C30" s="95" t="s">
        <v>60</v>
      </c>
      <c r="D30" s="96"/>
      <c r="E30" s="96"/>
      <c r="F30" s="96"/>
      <c r="G30" s="96"/>
      <c r="H30" s="96"/>
      <c r="I30" s="75">
        <f>VLOOKUP(C30,Basisdata!$I$4:$J$21,2,FALSE)</f>
        <v>10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4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102</v>
      </c>
      <c r="D36" s="96"/>
      <c r="E36" s="96"/>
      <c r="F36" s="96"/>
      <c r="G36" s="96"/>
      <c r="H36" s="96"/>
      <c r="I36" s="77">
        <f>VLOOKUP(C36,Basisdata!$I$41:$J$46,2,FALSE)</f>
        <v>5</v>
      </c>
    </row>
    <row r="37" spans="1:10" ht="39.75" customHeight="1" x14ac:dyDescent="0.25">
      <c r="A37" s="94" t="s">
        <v>130</v>
      </c>
      <c r="B37" s="94"/>
      <c r="C37" s="95" t="s">
        <v>12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95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503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20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10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0.2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895084BA-D2CE-4B59-BA6D-26B553E1DA8E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70E8BFDA-7495-4601-8941-178BBA4EED9C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C76EF8AB-9208-4171-934C-39B5D53B2ED6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FCF13273-6862-411F-A0AB-AFBD3C6B5F53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BF794998-E351-4EE9-93A8-9A11074BFF0F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4DF5240C-7122-412B-8221-EBCBC635E5A2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9008BE5A-0E85-4D9C-AD08-AFFD5E0809FC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A7F72068-4510-477F-A099-C71875BE74A0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47BAF18B-213A-464D-B63F-DA326ECA7E34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78FDF338-B57C-4FC4-8EF8-704ECDA9348D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2E545C96-DF6C-462D-BFEA-5972207FC7E1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41D8F17F-40B9-4BCA-A09D-401C3DC5C73F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DCB8EF82-1E3D-4529-806C-C6C94578ECDF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C4DFB511-442E-4093-86E7-B4D07A26F6F5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201E6352-3346-4D82-9701-4BDB8D5CEF11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0699ACC3-43D7-4F60-AA0C-3679873339C1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>
    <tabColor rgb="FF00FF00"/>
  </sheetPr>
  <dimension ref="A1:M66"/>
  <sheetViews>
    <sheetView topLeftCell="A25" zoomScaleNormal="100" workbookViewId="0">
      <selection activeCell="C18" sqref="C18:H18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/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1072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1073</v>
      </c>
      <c r="C9" s="117"/>
      <c r="D9" s="117"/>
      <c r="E9" s="118"/>
      <c r="F9" s="65" t="s">
        <v>146</v>
      </c>
      <c r="G9" s="67" t="s">
        <v>649</v>
      </c>
      <c r="H9" s="63" t="s">
        <v>29</v>
      </c>
      <c r="I9" s="68">
        <v>42914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1074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1066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1067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63</v>
      </c>
      <c r="D17" s="96"/>
      <c r="E17" s="96"/>
      <c r="F17" s="96"/>
      <c r="G17" s="96"/>
      <c r="H17" s="111"/>
      <c r="I17" s="70">
        <f>VLOOKUP(C17,Basisdata!$E$4:$F$8,2,FALSE)</f>
        <v>10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76</v>
      </c>
      <c r="D18" s="96"/>
      <c r="E18" s="96"/>
      <c r="F18" s="96"/>
      <c r="G18" s="96"/>
      <c r="H18" s="111"/>
      <c r="I18" s="70">
        <f>VLOOKUP(C18,Basisdata!A13:B20,2,FALSE)</f>
        <v>4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12" t="s">
        <v>1276</v>
      </c>
      <c r="D21" s="112"/>
      <c r="E21" s="112"/>
      <c r="F21" s="112"/>
      <c r="G21" s="112"/>
      <c r="H21" s="113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zeer hoog brandrisico, bijkomende consultatie brandexpert is aangewezen</v>
      </c>
      <c r="D23" s="93"/>
      <c r="E23" s="93"/>
      <c r="F23" s="93"/>
      <c r="G23" s="93"/>
      <c r="H23" s="110"/>
      <c r="I23" s="73">
        <f>+I16*I17*I18*I19*(I20*I21*I22)</f>
        <v>4000</v>
      </c>
      <c r="J23" s="63">
        <f>+IF(I23&gt;400,10000,+IF(I23&gt;100,400,+IF(I23&gt;25,100,25)))</f>
        <v>10000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371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71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67</v>
      </c>
      <c r="D29" s="96"/>
      <c r="E29" s="96"/>
      <c r="F29" s="96"/>
      <c r="G29" s="96"/>
      <c r="H29" s="96"/>
      <c r="I29" s="75">
        <f>VLOOKUP(C29,Basisdata!$I$4:$J$21,2,FALSE)</f>
        <v>5</v>
      </c>
    </row>
    <row r="30" spans="1:13" ht="15.75" x14ac:dyDescent="0.25">
      <c r="A30" s="105" t="s">
        <v>120</v>
      </c>
      <c r="B30" s="105"/>
      <c r="C30" s="95" t="s">
        <v>55</v>
      </c>
      <c r="D30" s="96"/>
      <c r="E30" s="96"/>
      <c r="F30" s="96"/>
      <c r="G30" s="96"/>
      <c r="H30" s="96"/>
      <c r="I30" s="75">
        <f>VLOOKUP(C30,Basisdata!$I$4:$J$21,2,FALSE)</f>
        <v>10</v>
      </c>
    </row>
    <row r="31" spans="1:13" ht="15.75" x14ac:dyDescent="0.25">
      <c r="A31" s="105" t="s">
        <v>121</v>
      </c>
      <c r="B31" s="105"/>
      <c r="C31" s="95" t="s">
        <v>60</v>
      </c>
      <c r="D31" s="96"/>
      <c r="E31" s="96"/>
      <c r="F31" s="96"/>
      <c r="G31" s="96"/>
      <c r="H31" s="96"/>
      <c r="I31" s="75">
        <f>VLOOKUP(C31,Basisdata!$I$4:$J$21,2,FALSE)</f>
        <v>10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88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500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503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1.00000000000001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0.66666666666667329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0.1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A472C96F-58B6-423A-AB8B-925A3C702C31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7A4482C9-7B89-4842-9BCF-1616B9FC41BF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213F4436-4527-4BD2-A78E-BC6B75103017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111D3DEB-06F1-4DDA-ABC8-462033753407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0ADF1B3B-6341-4A3E-BF95-511C54EC6891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4DA7BAB7-CC67-403F-A335-B45916A6C4B5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D4A673F4-8D92-4DD6-939E-A48D35163FF3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8F900140-0275-4DB5-B870-4779DF2AA3AF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5762629D-B837-4840-8533-199F545F8A20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38FFE560-3CA9-408E-AE9A-986ADD69E4C6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5D9DA060-775F-42AB-9B4F-900726A61D89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3F2BFAAA-27DC-401A-BA7F-4B9B9DBCC62F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65353CB4-B836-4796-B7DA-AA0053B77D33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BBBB1291-4030-4837-ADE2-0CD29328F08A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96FF60A7-1426-490D-9610-0F2457429A65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80B3F6F1-FA50-4798-AF86-F57CED4889A4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>
    <tabColor rgb="FF00FF00"/>
  </sheetPr>
  <dimension ref="A1:M66"/>
  <sheetViews>
    <sheetView topLeftCell="A16" zoomScaleNormal="100" workbookViewId="0">
      <selection activeCell="C17" sqref="C17:H1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/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 t="s">
        <v>1069</v>
      </c>
      <c r="G6" s="122"/>
      <c r="H6" s="122"/>
      <c r="I6" s="122"/>
    </row>
    <row r="7" spans="1:10" x14ac:dyDescent="0.25">
      <c r="A7" s="63" t="s">
        <v>25</v>
      </c>
      <c r="B7" s="116" t="s">
        <v>1071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>
        <v>1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1068</v>
      </c>
      <c r="C9" s="117"/>
      <c r="D9" s="117"/>
      <c r="E9" s="118"/>
      <c r="F9" s="65" t="s">
        <v>146</v>
      </c>
      <c r="G9" s="67" t="s">
        <v>649</v>
      </c>
      <c r="H9" s="63" t="s">
        <v>29</v>
      </c>
      <c r="I9" s="68">
        <v>43013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1070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1066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1067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63</v>
      </c>
      <c r="D17" s="96"/>
      <c r="E17" s="96"/>
      <c r="F17" s="96"/>
      <c r="G17" s="96"/>
      <c r="H17" s="111"/>
      <c r="I17" s="70">
        <f>VLOOKUP(C17,Basisdata!$E$4:$F$8,2,FALSE)</f>
        <v>10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76</v>
      </c>
      <c r="D18" s="96"/>
      <c r="E18" s="96"/>
      <c r="F18" s="96"/>
      <c r="G18" s="96"/>
      <c r="H18" s="111"/>
      <c r="I18" s="70">
        <f>VLOOKUP(C18,Basisdata!A13:B20,2,FALSE)</f>
        <v>4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1277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zeer hoog brandrisico, bijkomende consultatie brandexpert is aangewezen</v>
      </c>
      <c r="D23" s="93"/>
      <c r="E23" s="93"/>
      <c r="F23" s="93"/>
      <c r="G23" s="93"/>
      <c r="H23" s="110"/>
      <c r="I23" s="73">
        <f>+I16*I17*I18*I19*(I20*I21*I22)</f>
        <v>4000</v>
      </c>
      <c r="J23" s="63">
        <f>+IF(I23&gt;400,10000,+IF(I23&gt;100,400,+IF(I23&gt;25,100,25)))</f>
        <v>10000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371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71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141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67</v>
      </c>
      <c r="D29" s="96"/>
      <c r="E29" s="96"/>
      <c r="F29" s="96"/>
      <c r="G29" s="96"/>
      <c r="H29" s="96"/>
      <c r="I29" s="75">
        <f>VLOOKUP(C29,Basisdata!$I$4:$J$21,2,FALSE)</f>
        <v>5</v>
      </c>
    </row>
    <row r="30" spans="1:13" ht="15.75" x14ac:dyDescent="0.25">
      <c r="A30" s="105" t="s">
        <v>120</v>
      </c>
      <c r="B30" s="105"/>
      <c r="C30" s="95" t="s">
        <v>60</v>
      </c>
      <c r="D30" s="96"/>
      <c r="E30" s="96"/>
      <c r="F30" s="96"/>
      <c r="G30" s="96"/>
      <c r="H30" s="96"/>
      <c r="I30" s="75">
        <f>VLOOKUP(C30,Basisdata!$I$4:$J$21,2,FALSE)</f>
        <v>10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10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498</v>
      </c>
      <c r="D36" s="96"/>
      <c r="E36" s="96"/>
      <c r="F36" s="96"/>
      <c r="G36" s="96"/>
      <c r="H36" s="96"/>
      <c r="I36" s="77" t="str">
        <f>VLOOKUP(C36,Basisdata!$I$41:$J$46,2,FALSE)</f>
        <v>N/A</v>
      </c>
    </row>
    <row r="37" spans="1:10" ht="39.75" customHeight="1" x14ac:dyDescent="0.25">
      <c r="A37" s="94" t="s">
        <v>130</v>
      </c>
      <c r="B37" s="94"/>
      <c r="C37" s="95" t="s">
        <v>91</v>
      </c>
      <c r="D37" s="96"/>
      <c r="E37" s="96"/>
      <c r="F37" s="96"/>
      <c r="G37" s="96"/>
      <c r="H37" s="96"/>
      <c r="I37" s="77">
        <f>+IF(I36="N/A",VLOOKUP(C37,Basisdata!$A$33:$B$37,2,FALSE),"N/A")</f>
        <v>0.5</v>
      </c>
    </row>
    <row r="38" spans="1:10" ht="39.950000000000003" customHeight="1" x14ac:dyDescent="0.25">
      <c r="A38" s="92" t="s">
        <v>467</v>
      </c>
      <c r="B38" s="92"/>
      <c r="C38" s="95" t="s">
        <v>95</v>
      </c>
      <c r="D38" s="96"/>
      <c r="E38" s="96"/>
      <c r="F38" s="96"/>
      <c r="G38" s="96"/>
      <c r="H38" s="96"/>
      <c r="I38" s="77">
        <f>+IF(I36="N/A",VLOOKUP(C38,Basisdata!$E$33:$F$37,2,FALSE),"N/A")</f>
        <v>10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>
        <f>+IF(I36="N/A",VLOOKUP(C39,Basisdata!$I$33:$J$37,2,FALSE),"N/A")</f>
        <v>0.2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>
        <f>+IF(I36="N/A",VLOOKUP(C40,Basisdata!$E$41:$F$43,2,FALSE),"N/A")</f>
        <v>2</v>
      </c>
    </row>
    <row r="41" spans="1:10" ht="39.950000000000003" customHeight="1" x14ac:dyDescent="0.25">
      <c r="A41" s="92" t="s">
        <v>509</v>
      </c>
      <c r="B41" s="92"/>
      <c r="C41" s="97" t="s">
        <v>500</v>
      </c>
      <c r="D41" s="97"/>
      <c r="E41" s="97"/>
      <c r="F41" s="97"/>
      <c r="G41" s="97"/>
      <c r="H41" s="97"/>
      <c r="I41" s="78">
        <f>+IF(I36="N/A",VLOOKUP(C41,Basisdata!$A$41:$B$42,2,FALSE),"N/A")</f>
        <v>1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>
        <f>+IF(I36="N/A",VLOOKUP(C42,Basisdata!A49:B50,2,FALSE),"N/A")</f>
        <v>2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>
        <f>+IF(I36="N/A",VLOOKUP(C43,Basisdata!E49:F51,2,FALSE),"N/A")</f>
        <v>1.5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onvoldoende, maatregelen nodig</v>
      </c>
      <c r="D47" s="93"/>
      <c r="E47" s="93"/>
      <c r="F47" s="93"/>
      <c r="G47" s="93"/>
      <c r="H47" s="93"/>
      <c r="I47" s="76">
        <f>IF(I36="N/A",+I34*I37*I38*I39*I40*I41*I42*I43*I44*I45*I46,+I34*I36*I44*I45*I46)</f>
        <v>60</v>
      </c>
      <c r="J47" s="63">
        <f>+IF(I47&gt;400,10000,+IF(I47&gt;100,400,+IF(I47&gt;25,100,25)))</f>
        <v>100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onvoldoende, maatregelen nodig</v>
      </c>
      <c r="D58" s="93"/>
      <c r="E58" s="93"/>
      <c r="F58" s="93"/>
      <c r="G58" s="93"/>
      <c r="H58" s="93"/>
      <c r="I58" s="76">
        <f>+I47/(I50*I51*I52*I53*I54*I55*I56*I57)</f>
        <v>40</v>
      </c>
      <c r="J58" s="63">
        <f>+IF(I58&gt;400,10000,+IF(I58&gt;100,400,+IF(I58&gt;25,100,25)))</f>
        <v>100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1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B406227C-A278-4DA7-A07A-5865DC14246C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3CF09635-846C-41AD-9A09-D0E8FB2DDA2E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275CC624-86AC-405B-A018-88E221B1315E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418AC598-A75A-4F0C-9290-6E8273362188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7A303781-637D-46E5-B0D3-8070D7D3E832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D1FD9152-B837-46E4-AF02-896CB4B4811D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4713C8B4-2617-49CD-9FA5-5F55854D58D2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BD596B23-187D-4F12-8836-D6F1E7230BB0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0805AAE2-76A0-4E88-98DF-0ABA5499505B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18960AE4-2E90-444A-A7D5-E652DDC66714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96946DDA-C48A-4378-A698-A728DC7DED1E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A0D0AB17-1EC9-4623-9EEB-70AFE4AE3BB4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07768D43-5830-4B4D-99B4-7FFE963E75B9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8CF2B1CE-F0B6-4C4F-995A-5E32B9CE7DA8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D73998CF-E949-4603-8DE9-3F4CECC7C232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C2B30251-F21D-4067-9A9E-1031BB2CE3FF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>
    <tabColor rgb="FF00FF00"/>
  </sheetPr>
  <dimension ref="A1:M66"/>
  <sheetViews>
    <sheetView topLeftCell="A16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/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 t="s">
        <v>636</v>
      </c>
      <c r="G6" s="122"/>
      <c r="H6" s="122"/>
      <c r="I6" s="122"/>
    </row>
    <row r="7" spans="1:10" x14ac:dyDescent="0.25">
      <c r="A7" s="63" t="s">
        <v>25</v>
      </c>
      <c r="B7" s="116" t="s">
        <v>1065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>
        <v>1</v>
      </c>
      <c r="C9" s="117"/>
      <c r="D9" s="117"/>
      <c r="E9" s="118"/>
      <c r="F9" s="65" t="s">
        <v>146</v>
      </c>
      <c r="G9" s="67" t="s">
        <v>657</v>
      </c>
      <c r="H9" s="63" t="s">
        <v>29</v>
      </c>
      <c r="I9" s="68">
        <v>42914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1064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1066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1067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76</v>
      </c>
      <c r="D18" s="96"/>
      <c r="E18" s="96"/>
      <c r="F18" s="96"/>
      <c r="G18" s="96"/>
      <c r="H18" s="111"/>
      <c r="I18" s="70">
        <f>VLOOKUP(C18,Basisdata!A13:B20,2,FALSE)</f>
        <v>4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1278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zeer hoog brandrisico, bijkomende consultatie brandexpert is aangewezen</v>
      </c>
      <c r="D23" s="93"/>
      <c r="E23" s="93"/>
      <c r="F23" s="93"/>
      <c r="G23" s="93"/>
      <c r="H23" s="110"/>
      <c r="I23" s="73">
        <f>+I16*I17*I18*I19*(I20*I21*I22)</f>
        <v>1600</v>
      </c>
      <c r="J23" s="63">
        <f>+IF(I23&gt;400,10000,+IF(I23&gt;100,400,+IF(I23&gt;25,100,25)))</f>
        <v>10000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371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67</v>
      </c>
      <c r="D28" s="96"/>
      <c r="E28" s="96"/>
      <c r="F28" s="96"/>
      <c r="G28" s="96"/>
      <c r="H28" s="96"/>
      <c r="I28" s="75">
        <f>VLOOKUP(C28,Basisdata!$I$4:$J$21,2,FALSE)</f>
        <v>5</v>
      </c>
    </row>
    <row r="29" spans="1:13" ht="15.75" x14ac:dyDescent="0.25">
      <c r="A29" s="105" t="s">
        <v>10</v>
      </c>
      <c r="B29" s="105"/>
      <c r="C29" s="95" t="s">
        <v>60</v>
      </c>
      <c r="D29" s="96"/>
      <c r="E29" s="96"/>
      <c r="F29" s="96"/>
      <c r="G29" s="96"/>
      <c r="H29" s="96"/>
      <c r="I29" s="75">
        <f>VLOOKUP(C29,Basisdata!$I$4:$J$21,2,FALSE)</f>
        <v>10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8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497</v>
      </c>
      <c r="D36" s="96"/>
      <c r="E36" s="96"/>
      <c r="F36" s="96"/>
      <c r="G36" s="96"/>
      <c r="H36" s="96"/>
      <c r="I36" s="77">
        <f>VLOOKUP(C36,Basisdata!$I$41:$J$46,2,FALSE)</f>
        <v>0.1</v>
      </c>
    </row>
    <row r="37" spans="1:10" ht="39.75" customHeight="1" x14ac:dyDescent="0.25">
      <c r="A37" s="94" t="s">
        <v>130</v>
      </c>
      <c r="B37" s="94"/>
      <c r="C37" s="95" t="s">
        <v>89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95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500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0.8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0.53333333333333333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0.8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4E74F0A3-C3EC-4416-920E-200038396599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01B8F92F-9923-48F8-8CF1-64494D9B1FD4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CAA2A2B3-A46D-4D09-B357-8BFF37208A20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B60CDF67-E5E8-4425-A627-E19556EE7641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62F8D0F9-B7DD-47B9-97FB-651D36D0EDA9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0C06C651-C3B4-49E7-8B1D-E58A54F25CE0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C501B266-704D-4500-AB2B-7F843684BFCC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33EE5F3E-5D71-4D72-8ADA-E9E91F9E97F4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649FFB48-4443-45FA-AF74-5A97F526DF53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755404C5-B0E9-4DD9-9C27-F1B6D2656451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4D9827AA-E77B-482A-86BA-339B543E8405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C2BC9730-0EAF-4DF4-B30B-6892CA89C227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8CB1311A-DCA9-4973-A59C-601EB17C29EF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00668D0F-3B72-48A4-9C24-5ADB860D8520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20D26384-A31B-44A4-B0E6-99B27AFC9C38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91D94FE1-1BC2-4AE8-96CA-9F52EB2CC848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tabColor rgb="FF00FF00"/>
  </sheetPr>
  <dimension ref="A1:M66"/>
  <sheetViews>
    <sheetView topLeftCell="A13" zoomScaleNormal="100" workbookViewId="0">
      <selection activeCell="C17" sqref="C17:H1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/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 t="s">
        <v>751</v>
      </c>
      <c r="G6" s="122"/>
      <c r="H6" s="122"/>
      <c r="I6" s="122"/>
    </row>
    <row r="7" spans="1:10" x14ac:dyDescent="0.25">
      <c r="A7" s="63" t="s">
        <v>25</v>
      </c>
      <c r="B7" s="116" t="s">
        <v>645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>
        <v>0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1063</v>
      </c>
      <c r="C9" s="117"/>
      <c r="D9" s="117"/>
      <c r="E9" s="118"/>
      <c r="F9" s="65" t="s">
        <v>146</v>
      </c>
      <c r="G9" s="67">
        <v>5</v>
      </c>
      <c r="H9" s="63" t="s">
        <v>29</v>
      </c>
      <c r="I9" s="68">
        <v>43013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1015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1012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1014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 t="s">
        <v>1013</v>
      </c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1</v>
      </c>
      <c r="D17" s="96"/>
      <c r="E17" s="96"/>
      <c r="F17" s="96"/>
      <c r="G17" s="96"/>
      <c r="H17" s="111"/>
      <c r="I17" s="70">
        <f>VLOOKUP(C17,Basisdata!$E$4:$F$8,2,FALSE)</f>
        <v>1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2</v>
      </c>
      <c r="D18" s="96"/>
      <c r="E18" s="96"/>
      <c r="F18" s="96"/>
      <c r="G18" s="96"/>
      <c r="H18" s="111"/>
      <c r="I18" s="70">
        <f>VLOOKUP(C18,Basisdata!A13:B20,2,FALSE)</f>
        <v>1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1279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verhoogd brandrisico, maatregelen nodig</v>
      </c>
      <c r="D23" s="93"/>
      <c r="E23" s="93"/>
      <c r="F23" s="93"/>
      <c r="G23" s="93"/>
      <c r="H23" s="110"/>
      <c r="I23" s="73">
        <f>+I16*I17*I18*I19*(I20*I21*I22)</f>
        <v>100</v>
      </c>
      <c r="J23" s="63">
        <f>+IF(I23&gt;400,10000,+IF(I23&gt;100,400,+IF(I23&gt;25,100,25)))</f>
        <v>100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475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495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141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60</v>
      </c>
      <c r="D29" s="96"/>
      <c r="E29" s="96"/>
      <c r="F29" s="96"/>
      <c r="G29" s="96"/>
      <c r="H29" s="96"/>
      <c r="I29" s="75">
        <f>VLOOKUP(C29,Basisdata!$I$4:$J$21,2,FALSE)</f>
        <v>10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1.25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100</v>
      </c>
      <c r="D36" s="96"/>
      <c r="E36" s="96"/>
      <c r="F36" s="96"/>
      <c r="G36" s="96"/>
      <c r="H36" s="96"/>
      <c r="I36" s="77">
        <f>VLOOKUP(C36,Basisdata!$I$41:$J$46,2,FALSE)</f>
        <v>0.5</v>
      </c>
    </row>
    <row r="37" spans="1:10" ht="39.75" customHeight="1" x14ac:dyDescent="0.25">
      <c r="A37" s="94" t="s">
        <v>130</v>
      </c>
      <c r="B37" s="94"/>
      <c r="C37" s="95" t="s">
        <v>89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88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90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500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503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0.625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0.41666666666666669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6.2500000000000003E-3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2A88905D-AEFA-4D0E-8571-309EB48FC5AC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0891B8D3-08E7-420A-9917-EB16955C79B0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61E305DC-1EC8-4FD2-B78B-5D63CD735CED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A27E3D73-7DF4-46E3-BF27-ADD37C7F1963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B1E01786-3135-4938-BFE8-6E9FB04F9232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632B60A1-BEB7-4D39-98C6-72E698997702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51F85324-0917-4623-BF09-78F8746E18CB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5843B6A7-438B-42D8-8F99-63F7854F6B97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D23B7357-25A2-48FF-B8DD-F0BB766C7A39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5102F787-1E88-4F45-906A-0F806A0C4708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64184349-8C74-454A-8590-C066690741C6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C0629056-3350-4749-A672-74E2E9E7DFE0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A745F7A7-0BD5-433D-B865-4F5CF72CCE4A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5B9CCC27-5F67-4212-8F38-2CD5AF570578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862A1E92-0FBE-4152-BC44-483D62825982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70E72D75-63BC-4C9D-BC5E-F3496FDF3F76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6"/>
  <sheetViews>
    <sheetView topLeftCell="A13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/>
      <c r="G5" s="122"/>
      <c r="H5" s="122" t="s">
        <v>639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 t="s">
        <v>751</v>
      </c>
      <c r="I6" s="122"/>
    </row>
    <row r="7" spans="1:10" x14ac:dyDescent="0.25">
      <c r="A7" s="63" t="s">
        <v>25</v>
      </c>
      <c r="B7" s="116" t="s">
        <v>1058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1057</v>
      </c>
      <c r="C9" s="117"/>
      <c r="D9" s="117"/>
      <c r="E9" s="118"/>
      <c r="F9" s="65" t="s">
        <v>146</v>
      </c>
      <c r="G9" s="67" t="s">
        <v>657</v>
      </c>
      <c r="H9" s="63" t="s">
        <v>29</v>
      </c>
      <c r="I9" s="68">
        <v>43013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841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1059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1060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49</v>
      </c>
      <c r="D16" s="96"/>
      <c r="E16" s="96"/>
      <c r="F16" s="96"/>
      <c r="G16" s="96"/>
      <c r="H16" s="111"/>
      <c r="I16" s="70">
        <f>VLOOKUP(C16,Basisdata!$A$4:$B$8,2,FALSE)</f>
        <v>15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76</v>
      </c>
      <c r="D18" s="96"/>
      <c r="E18" s="96"/>
      <c r="F18" s="96"/>
      <c r="G18" s="96"/>
      <c r="H18" s="111"/>
      <c r="I18" s="70">
        <f>VLOOKUP(C18,Basisdata!A13:B20,2,FALSE)</f>
        <v>4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1279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240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141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371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67</v>
      </c>
      <c r="D28" s="96"/>
      <c r="E28" s="96"/>
      <c r="F28" s="96"/>
      <c r="G28" s="96"/>
      <c r="H28" s="96"/>
      <c r="I28" s="75">
        <f>VLOOKUP(C28,Basisdata!$I$4:$J$21,2,FALSE)</f>
        <v>5</v>
      </c>
    </row>
    <row r="29" spans="1:13" ht="15.75" x14ac:dyDescent="0.25">
      <c r="A29" s="105" t="s">
        <v>10</v>
      </c>
      <c r="B29" s="105"/>
      <c r="C29" s="95" t="s">
        <v>60</v>
      </c>
      <c r="D29" s="96"/>
      <c r="E29" s="96"/>
      <c r="F29" s="96"/>
      <c r="G29" s="96"/>
      <c r="H29" s="96"/>
      <c r="I29" s="75">
        <f>VLOOKUP(C29,Basisdata!$I$4:$J$21,2,FALSE)</f>
        <v>10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1.2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14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93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500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1.2000000000000119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0.80000000000000793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0.12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677EE258-A31D-454C-A273-C936D904AEC4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D47A2484-A43A-461C-8DFF-A1FD7D369BF3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F899A2C4-4B27-4925-BE78-23B623C27146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69378692-935B-49C2-909B-B208F9139BFA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F33180A5-5FAB-4E8C-9E1E-91B3D418BC27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79637669-889F-42F8-B94B-0693B6A920C9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AB9993BC-6D4B-4D03-A55A-C7AC9F90220A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76FAC287-A4FA-430E-8D77-0ACEA79A95C3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66F72DCD-FC6B-452B-AD02-D4344FD972A3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6EE73C04-DF5F-4A11-95D8-3310914D8698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7B9F9292-2F22-4734-AFCE-D6016C5282D0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78166CCA-C5DA-4A62-8423-B08003E8FD5C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449C2846-5B08-42E3-A940-4864070646BB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D8F83200-CA0A-4427-A1B0-9783C994EE94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2FFC7DCB-C3EA-4776-B2F9-DE3904527F61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5CA09BC2-C4CA-4024-84C7-CCEF928D4CAA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6"/>
  <sheetViews>
    <sheetView topLeftCell="A13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/>
      <c r="G5" s="122"/>
      <c r="H5" s="122" t="s">
        <v>639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 t="s">
        <v>751</v>
      </c>
      <c r="I6" s="122"/>
    </row>
    <row r="7" spans="1:10" x14ac:dyDescent="0.25">
      <c r="A7" s="63" t="s">
        <v>25</v>
      </c>
      <c r="B7" s="116" t="s">
        <v>1058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1062</v>
      </c>
      <c r="C9" s="117"/>
      <c r="D9" s="117"/>
      <c r="E9" s="118"/>
      <c r="F9" s="65" t="s">
        <v>146</v>
      </c>
      <c r="G9" s="67" t="s">
        <v>657</v>
      </c>
      <c r="H9" s="63" t="s">
        <v>29</v>
      </c>
      <c r="I9" s="68">
        <v>42996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841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1061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929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72</v>
      </c>
      <c r="D18" s="96"/>
      <c r="E18" s="96"/>
      <c r="F18" s="96"/>
      <c r="G18" s="96"/>
      <c r="H18" s="111"/>
      <c r="I18" s="70">
        <f>VLOOKUP(C18,Basisdata!A13:B20,2,FALSE)</f>
        <v>0.5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1280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200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141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371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67</v>
      </c>
      <c r="D28" s="96"/>
      <c r="E28" s="96"/>
      <c r="F28" s="96"/>
      <c r="G28" s="96"/>
      <c r="H28" s="96"/>
      <c r="I28" s="75">
        <f>VLOOKUP(C28,Basisdata!$I$4:$J$21,2,FALSE)</f>
        <v>5</v>
      </c>
    </row>
    <row r="29" spans="1:13" ht="15.75" x14ac:dyDescent="0.25">
      <c r="A29" s="105" t="s">
        <v>10</v>
      </c>
      <c r="B29" s="105"/>
      <c r="C29" s="95" t="s">
        <v>60</v>
      </c>
      <c r="D29" s="96"/>
      <c r="E29" s="96"/>
      <c r="F29" s="96"/>
      <c r="G29" s="96"/>
      <c r="H29" s="96"/>
      <c r="I29" s="75">
        <f>VLOOKUP(C29,Basisdata!$I$4:$J$21,2,FALSE)</f>
        <v>10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14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93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1.00000000000001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0.66666666666667329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0.1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9DFFF966-3083-40F7-8076-E9FF59E14E9A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A7F6B577-04D4-471D-9EA4-A96DEC80D969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30192876-9821-4F7B-A800-C45ED0D5EF05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36107F11-5131-459D-A06B-454ADE56A239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BCDE228C-DAA0-49C2-AA13-6BA09366909B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E3A75605-5394-4C4E-9532-BA51D1E58C44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04C1EBDB-9EAF-46D0-9F2F-0709E68B3E0E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3D5AFB18-CF1D-4B60-B60F-69BDB362AD41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35883E63-4D9B-4954-B343-3B75A7F0A846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7CAC485D-F4A4-449A-B95E-E9F524F2EE39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F5333BD2-4ECC-4FEE-9F4A-9E04700FD974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B712BBD7-E7AE-4C09-BCB9-53B2D0B6310D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38B4AC7F-4416-488B-88A6-17285F91BCC3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231EF670-8EC7-4733-BFA6-0F19F12EEF43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9E0B73F3-14BD-4C26-AABD-EF21EFC33E9E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D0BDB66A-4EB1-4B44-947F-D45DA9DFB11D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6"/>
  <sheetViews>
    <sheetView topLeftCell="A7" zoomScaleNormal="100" workbookViewId="0">
      <selection activeCell="C17" sqref="C17:H1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/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1075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1126</v>
      </c>
      <c r="C9" s="117"/>
      <c r="D9" s="117"/>
      <c r="E9" s="118"/>
      <c r="F9" s="65" t="s">
        <v>146</v>
      </c>
      <c r="G9" s="67" t="s">
        <v>1129</v>
      </c>
      <c r="H9" s="63" t="s">
        <v>29</v>
      </c>
      <c r="I9" s="68">
        <v>43013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692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1127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1128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56</v>
      </c>
      <c r="D16" s="96"/>
      <c r="E16" s="96"/>
      <c r="F16" s="96"/>
      <c r="G16" s="96"/>
      <c r="H16" s="111"/>
      <c r="I16" s="70">
        <f>VLOOKUP(C16,Basisdata!$A$4:$B$8,2,FALSE)</f>
        <v>50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1</v>
      </c>
      <c r="D17" s="96"/>
      <c r="E17" s="96"/>
      <c r="F17" s="96"/>
      <c r="G17" s="96"/>
      <c r="H17" s="111"/>
      <c r="I17" s="70">
        <f>VLOOKUP(C17,Basisdata!$E$4:$F$8,2,FALSE)</f>
        <v>1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2</v>
      </c>
      <c r="D18" s="96"/>
      <c r="E18" s="96"/>
      <c r="F18" s="96"/>
      <c r="G18" s="96"/>
      <c r="H18" s="111"/>
      <c r="I18" s="70">
        <f>VLOOKUP(C18,Basisdata!A13:B20,2,FALSE)</f>
        <v>1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90" t="s">
        <v>1251</v>
      </c>
      <c r="D21" s="90"/>
      <c r="E21" s="90"/>
      <c r="F21" s="90"/>
      <c r="G21" s="90"/>
      <c r="H21" s="91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verhoogd brandrisico, maatregelen nodig</v>
      </c>
      <c r="D23" s="93"/>
      <c r="E23" s="93"/>
      <c r="F23" s="93"/>
      <c r="G23" s="93"/>
      <c r="H23" s="110"/>
      <c r="I23" s="73">
        <f>+I16*I17*I18*I19*(I20*I21*I22)</f>
        <v>50</v>
      </c>
      <c r="J23" s="63">
        <f>+IF(I23&gt;400,10000,+IF(I23&gt;100,400,+IF(I23&gt;25,100,25)))</f>
        <v>100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475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371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67</v>
      </c>
      <c r="D29" s="96"/>
      <c r="E29" s="96"/>
      <c r="F29" s="96"/>
      <c r="G29" s="96"/>
      <c r="H29" s="96"/>
      <c r="I29" s="75">
        <f>VLOOKUP(C29,Basisdata!$I$4:$J$21,2,FALSE)</f>
        <v>5</v>
      </c>
    </row>
    <row r="30" spans="1:13" ht="15.75" x14ac:dyDescent="0.25">
      <c r="A30" s="105" t="s">
        <v>120</v>
      </c>
      <c r="B30" s="105"/>
      <c r="C30" s="95" t="s">
        <v>60</v>
      </c>
      <c r="D30" s="96"/>
      <c r="E30" s="96"/>
      <c r="F30" s="96"/>
      <c r="G30" s="96"/>
      <c r="H30" s="96"/>
      <c r="I30" s="75">
        <f>VLOOKUP(C30,Basisdata!$I$4:$J$21,2,FALSE)</f>
        <v>10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0.125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92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93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0.12500000000000125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489</v>
      </c>
      <c r="D50" s="96"/>
      <c r="E50" s="96"/>
      <c r="F50" s="96"/>
      <c r="G50" s="96"/>
      <c r="H50" s="96"/>
      <c r="I50" s="75">
        <f>VLOOKUP(C50,Basisdata!$I$59:$J$69,2,FALSE)</f>
        <v>1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0.12500000000000125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6.2500000000000001E-4</v>
      </c>
      <c r="J66" s="63">
        <f>+IF(I66&gt;400,10000,+IF(I66&gt;100,400,+IF(I66&gt;25,100,25)))</f>
        <v>25</v>
      </c>
    </row>
  </sheetData>
  <sheetProtection password="CF11" sheet="1" objects="1" scenarios="1"/>
  <mergeCells count="117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8549C118-84CB-465B-96F4-1F3BCBEBA5C6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B14703EA-CD27-49D4-87AB-2EA63DE7ED7B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27A3C550-077D-4FA3-8CBB-14F3C72FD713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90C42255-6D27-4C37-88BE-1BFB83CBA2FF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A4ED1CED-2D76-4A12-9949-0F2F06E6D40D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9C5F43F9-52CC-4D5B-ABE7-6C0EBC83523F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6F1718BE-F72D-4371-BB29-18DA2CCAC764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42EB77EB-EB58-4E3D-8BD5-0EE8314800FD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4DC19160-0E03-48B0-BC81-37D53B2D7FA8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8CEA49A5-4C07-4ACE-9BFA-577C8D7CB302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F1F25400-F262-444F-8DA9-71365FA3CA3E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0C495230-1C6C-41DF-9D29-C627B3BB9A5F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A124ACA7-0A81-41BE-98BF-8712D6D43D0C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D7B6BDAF-4ADA-4F85-8086-909A129A7EED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31D1FB30-6026-4951-872C-F7635DFB3B8A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FB35BC38-BE34-4AA0-A8CD-64A018304A5B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6"/>
  <sheetViews>
    <sheetView topLeftCell="A10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/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 t="s">
        <v>751</v>
      </c>
      <c r="G6" s="122"/>
      <c r="H6" s="122"/>
      <c r="I6" s="122"/>
    </row>
    <row r="7" spans="1:10" x14ac:dyDescent="0.25">
      <c r="A7" s="63" t="s">
        <v>25</v>
      </c>
      <c r="B7" s="116" t="s">
        <v>1133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886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1130</v>
      </c>
      <c r="C9" s="117"/>
      <c r="D9" s="117"/>
      <c r="E9" s="118"/>
      <c r="F9" s="65" t="s">
        <v>146</v>
      </c>
      <c r="G9" s="67">
        <v>0</v>
      </c>
      <c r="H9" s="63" t="s">
        <v>29</v>
      </c>
      <c r="I9" s="68">
        <v>43013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678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1131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1132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49</v>
      </c>
      <c r="D16" s="96"/>
      <c r="E16" s="96"/>
      <c r="F16" s="96"/>
      <c r="G16" s="96"/>
      <c r="H16" s="111"/>
      <c r="I16" s="70">
        <f>VLOOKUP(C16,Basisdata!$A$4:$B$8,2,FALSE)</f>
        <v>15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76</v>
      </c>
      <c r="D18" s="96"/>
      <c r="E18" s="96"/>
      <c r="F18" s="96"/>
      <c r="G18" s="96"/>
      <c r="H18" s="111"/>
      <c r="I18" s="70">
        <f>VLOOKUP(C18,Basisdata!A13:B20,2,FALSE)</f>
        <v>4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90" t="s">
        <v>1251</v>
      </c>
      <c r="D21" s="90"/>
      <c r="E21" s="90"/>
      <c r="F21" s="90"/>
      <c r="G21" s="90"/>
      <c r="H21" s="91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240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67</v>
      </c>
      <c r="D26" s="96"/>
      <c r="E26" s="96"/>
      <c r="F26" s="96"/>
      <c r="G26" s="96"/>
      <c r="H26" s="96"/>
      <c r="I26" s="75">
        <f>VLOOKUP(C26,Basisdata!$I$4:$J$21,2,FALSE)</f>
        <v>5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60</v>
      </c>
      <c r="D28" s="96"/>
      <c r="E28" s="96"/>
      <c r="F28" s="96"/>
      <c r="G28" s="96"/>
      <c r="H28" s="96"/>
      <c r="I28" s="75">
        <f>VLOOKUP(C28,Basisdata!$I$4:$J$21,2,FALSE)</f>
        <v>10</v>
      </c>
    </row>
    <row r="29" spans="1:13" ht="15.75" x14ac:dyDescent="0.25">
      <c r="A29" s="105" t="s">
        <v>10</v>
      </c>
      <c r="B29" s="105"/>
      <c r="C29" s="95" t="s">
        <v>371</v>
      </c>
      <c r="D29" s="96"/>
      <c r="E29" s="96"/>
      <c r="F29" s="96"/>
      <c r="G29" s="96"/>
      <c r="H29" s="96"/>
      <c r="I29" s="75">
        <f>VLOOKUP(C29,Basisdata!$I$4:$J$21,2,FALSE)</f>
        <v>2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1.2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100</v>
      </c>
      <c r="D36" s="96"/>
      <c r="E36" s="96"/>
      <c r="F36" s="96"/>
      <c r="G36" s="96"/>
      <c r="H36" s="96"/>
      <c r="I36" s="77">
        <f>VLOOKUP(C36,Basisdata!$I$41:$J$46,2,FALSE)</f>
        <v>0.5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87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96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0.6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0.3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1.2E-2</v>
      </c>
      <c r="J66" s="63">
        <f>+IF(I66&gt;400,10000,+IF(I66&gt;100,400,+IF(I66&gt;25,100,25)))</f>
        <v>25</v>
      </c>
    </row>
  </sheetData>
  <sheetProtection password="CF11" sheet="1" objects="1" scenarios="1"/>
  <mergeCells count="117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001C4DA1-4D9E-4B45-8B2E-73BD624206D8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5B954562-0245-489E-89E1-475B1C1111A1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8D66156C-CF44-4F58-B4AD-08F69E387692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3E51BF29-89A1-4CA2-9A62-DD0AB08F7FFA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4F3AABA3-64F6-4838-8734-C7466DDDB242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C67895FE-0BA8-49D5-8603-5C00EBD8E978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D50E2A04-9965-4C4D-B598-D397ADDAF208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D681C0F4-571F-42C6-932E-B06EB5CEE855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D3DC605A-BF2C-4124-B9C1-CDECEC61781A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E1526D3D-48B2-4AFA-BF55-BC744F004329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A615D89B-4EA3-47B1-8B05-AC22919FA242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92654BAB-70D0-416F-8379-6B6F74955502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1B11F062-54F0-40FD-AE0D-CED08DCB9DAE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B63A8FCF-D328-4977-A70D-2C002FE62277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8F408AE6-C759-4F3B-9C3C-71BCE701B9C3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C5AD8A26-A9F0-468F-9B57-55ACBD4C7907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66"/>
  <sheetViews>
    <sheetView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636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 t="s">
        <v>770</v>
      </c>
      <c r="G6" s="122"/>
      <c r="H6" s="122" t="s">
        <v>684</v>
      </c>
      <c r="I6" s="122"/>
    </row>
    <row r="7" spans="1:10" x14ac:dyDescent="0.25">
      <c r="A7" s="63" t="s">
        <v>25</v>
      </c>
      <c r="B7" s="116" t="s">
        <v>685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686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/>
      <c r="C9" s="117"/>
      <c r="D9" s="117"/>
      <c r="E9" s="118"/>
      <c r="F9" s="65" t="s">
        <v>146</v>
      </c>
      <c r="G9" s="67">
        <v>0</v>
      </c>
      <c r="H9" s="63" t="s">
        <v>29</v>
      </c>
      <c r="I9" s="68">
        <v>42948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687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688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689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69</v>
      </c>
      <c r="D18" s="96"/>
      <c r="E18" s="96"/>
      <c r="F18" s="96"/>
      <c r="G18" s="96"/>
      <c r="H18" s="111"/>
      <c r="I18" s="70">
        <f>VLOOKUP(C18,Basisdata!A13:B20,2,FALSE)</f>
        <v>0.1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 t="s">
        <v>1211</v>
      </c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774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 t="s">
        <v>1210</v>
      </c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verhoogd brandrisico, maatregelen nodig</v>
      </c>
      <c r="D23" s="93"/>
      <c r="E23" s="93"/>
      <c r="F23" s="93"/>
      <c r="G23" s="93"/>
      <c r="H23" s="110"/>
      <c r="I23" s="73">
        <f>+I16*I17*I18*I19*(I20*I21*I22)</f>
        <v>40</v>
      </c>
      <c r="J23" s="63">
        <f>+IF(I23&gt;400,10000,+IF(I23&gt;100,400,+IF(I23&gt;25,100,25)))</f>
        <v>100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67</v>
      </c>
      <c r="D26" s="96"/>
      <c r="E26" s="96"/>
      <c r="F26" s="96"/>
      <c r="G26" s="96"/>
      <c r="H26" s="96"/>
      <c r="I26" s="75">
        <f>VLOOKUP(C26,Basisdata!$I$4:$J$21,2,FALSE)</f>
        <v>5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8</v>
      </c>
      <c r="D28" s="96"/>
      <c r="E28" s="96"/>
      <c r="F28" s="96"/>
      <c r="G28" s="96"/>
      <c r="H28" s="96"/>
      <c r="I28" s="75">
        <f>VLOOKUP(C28,Basisdata!$I$4:$J$21,2,FALSE)</f>
        <v>1</v>
      </c>
    </row>
    <row r="29" spans="1:13" ht="15.75" x14ac:dyDescent="0.25">
      <c r="A29" s="105" t="s">
        <v>10</v>
      </c>
      <c r="B29" s="105"/>
      <c r="C29" s="95" t="s">
        <v>8</v>
      </c>
      <c r="D29" s="96"/>
      <c r="E29" s="96"/>
      <c r="F29" s="96"/>
      <c r="G29" s="96"/>
      <c r="H29" s="96"/>
      <c r="I29" s="75">
        <f>VLOOKUP(C29,Basisdata!$I$4:$J$21,2,FALSE)</f>
        <v>1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4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498</v>
      </c>
      <c r="D36" s="96"/>
      <c r="E36" s="96"/>
      <c r="F36" s="96"/>
      <c r="G36" s="96"/>
      <c r="H36" s="96"/>
      <c r="I36" s="77" t="str">
        <f>VLOOKUP(C36,Basisdata!$I$41:$J$46,2,FALSE)</f>
        <v>N/A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>
        <f>+IF(I36="N/A",VLOOKUP(C37,Basisdata!$A$33:$B$37,2,FALSE),"N/A")</f>
        <v>10</v>
      </c>
    </row>
    <row r="38" spans="1:10" ht="39.950000000000003" customHeight="1" x14ac:dyDescent="0.25">
      <c r="A38" s="92" t="s">
        <v>467</v>
      </c>
      <c r="B38" s="92"/>
      <c r="C38" s="95" t="s">
        <v>95</v>
      </c>
      <c r="D38" s="96"/>
      <c r="E38" s="96"/>
      <c r="F38" s="96"/>
      <c r="G38" s="96"/>
      <c r="H38" s="96"/>
      <c r="I38" s="77">
        <f>+IF(I36="N/A",VLOOKUP(C38,Basisdata!$E$33:$F$37,2,FALSE),"N/A")</f>
        <v>10</v>
      </c>
    </row>
    <row r="39" spans="1:10" ht="39.950000000000003" customHeight="1" x14ac:dyDescent="0.25">
      <c r="A39" s="94" t="s">
        <v>131</v>
      </c>
      <c r="B39" s="94"/>
      <c r="C39" s="95" t="s">
        <v>93</v>
      </c>
      <c r="D39" s="96"/>
      <c r="E39" s="96"/>
      <c r="F39" s="96"/>
      <c r="G39" s="96"/>
      <c r="H39" s="96"/>
      <c r="I39" s="77">
        <f>+IF(I36="N/A",VLOOKUP(C39,Basisdata!$I$33:$J$37,2,FALSE),"N/A")</f>
        <v>5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>
        <f>+IF(I36="N/A",VLOOKUP(C40,Basisdata!$E$41:$F$43,2,FALSE),"N/A")</f>
        <v>2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>
        <f>+IF(I36="N/A",VLOOKUP(C41,Basisdata!$A$41:$B$42,2,FALSE),"N/A")</f>
        <v>3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>
        <f>+IF(I36="N/A",VLOOKUP(C42,Basisdata!A49:B50,2,FALSE),"N/A")</f>
        <v>2</v>
      </c>
    </row>
    <row r="43" spans="1:10" ht="39.950000000000003" customHeight="1" x14ac:dyDescent="0.25">
      <c r="A43" s="94" t="s">
        <v>510</v>
      </c>
      <c r="B43" s="94"/>
      <c r="C43" s="108" t="s">
        <v>508</v>
      </c>
      <c r="D43" s="108"/>
      <c r="E43" s="108"/>
      <c r="F43" s="108"/>
      <c r="G43" s="108"/>
      <c r="H43" s="108"/>
      <c r="I43" s="78">
        <f>+IF(I36="N/A",VLOOKUP(C43,Basisdata!E49:F51,2,FALSE),"N/A")</f>
        <v>2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 t="s">
        <v>1209</v>
      </c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onbestaande, dodelijke slachtoffers</v>
      </c>
      <c r="D47" s="93"/>
      <c r="E47" s="93"/>
      <c r="F47" s="93"/>
      <c r="G47" s="93"/>
      <c r="H47" s="93"/>
      <c r="I47" s="76">
        <f>IF(I36="N/A",+I34*I37*I38*I39*I40*I41*I42*I43*I44*I45*I46,+I34*I36*I44*I45*I46)</f>
        <v>48000</v>
      </c>
      <c r="J47" s="63">
        <f>+IF(I47&gt;400,10000,+IF(I47&gt;100,400,+IF(I47&gt;25,100,25)))</f>
        <v>10000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onbestaande, dodelijke slachtoffers</v>
      </c>
      <c r="D58" s="93"/>
      <c r="E58" s="93"/>
      <c r="F58" s="93"/>
      <c r="G58" s="93"/>
      <c r="H58" s="93"/>
      <c r="I58" s="76">
        <f>+I47/(I50*I51*I52*I53*I54*I55*I56*I57)</f>
        <v>24000</v>
      </c>
      <c r="J58" s="63">
        <f>+IF(I58&gt;400,10000,+IF(I58&gt;100,400,+IF(I58&gt;25,100,25)))</f>
        <v>10000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113</v>
      </c>
      <c r="D61" s="96"/>
      <c r="E61" s="96"/>
      <c r="F61" s="96"/>
      <c r="G61" s="96"/>
      <c r="H61" s="96"/>
      <c r="I61" s="77">
        <f>VLOOKUP(C61,Basisdata!E68:F73,2,FALSE)</f>
        <v>7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0.56000000000000005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CCB445BE-5973-42BD-A28F-BC7BE5F359D3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68A6CD9A-A450-442F-91AC-446EFB784F09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08E4E28D-879D-4D29-9D7A-842E933A3443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8237F3DC-3BBA-43FE-83BA-66B3C30B47EA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C911E89C-303A-47F9-9FFB-DB3900143E0F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3CCE87A3-50A8-472B-B0CF-4CCAE79AA83B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679CBB43-94C3-40CB-9BB6-4A23BF07FA09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05377166-D45C-4B37-8F9B-B1C68AC02D24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415B7D48-FFCA-4027-9B65-052E6067407D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53FB234B-601B-4E2A-A5D2-F0834C49FF07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228A0451-78F9-4B7A-9A0D-FD64FB587907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08C29D1F-B64D-4893-B09E-78BB8A72330B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AF5E5C89-3F8D-46C4-9366-8A456A650DEC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51321080-0D06-4414-B08F-BC386E9193F9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A422A8C4-9543-4087-92EC-A994C60C2DB7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74B2DA51-002A-4CC5-82D8-5B0029DF9FFA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6"/>
  <sheetViews>
    <sheetView topLeftCell="A46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/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 t="s">
        <v>751</v>
      </c>
      <c r="G6" s="122"/>
      <c r="H6" s="122"/>
      <c r="I6" s="122"/>
    </row>
    <row r="7" spans="1:10" x14ac:dyDescent="0.25">
      <c r="A7" s="63" t="s">
        <v>25</v>
      </c>
      <c r="B7" s="116" t="s">
        <v>1134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1135</v>
      </c>
      <c r="C9" s="117"/>
      <c r="D9" s="117"/>
      <c r="E9" s="118"/>
      <c r="F9" s="65" t="s">
        <v>146</v>
      </c>
      <c r="G9" s="67" t="s">
        <v>657</v>
      </c>
      <c r="H9" s="63" t="s">
        <v>29</v>
      </c>
      <c r="I9" s="68">
        <v>43013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662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722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723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49</v>
      </c>
      <c r="D16" s="96"/>
      <c r="E16" s="96"/>
      <c r="F16" s="96"/>
      <c r="G16" s="96"/>
      <c r="H16" s="111"/>
      <c r="I16" s="70">
        <f>VLOOKUP(C16,Basisdata!$A$4:$B$8,2,FALSE)</f>
        <v>15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76</v>
      </c>
      <c r="D18" s="96"/>
      <c r="E18" s="96"/>
      <c r="F18" s="96"/>
      <c r="G18" s="96"/>
      <c r="H18" s="111"/>
      <c r="I18" s="70">
        <f>VLOOKUP(C18,Basisdata!A13:B20,2,FALSE)</f>
        <v>4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/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240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60</v>
      </c>
      <c r="D26" s="96"/>
      <c r="E26" s="96"/>
      <c r="F26" s="96"/>
      <c r="G26" s="96"/>
      <c r="H26" s="96"/>
      <c r="I26" s="75">
        <f>VLOOKUP(C26,Basisdata!$I$4:$J$21,2,FALSE)</f>
        <v>10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67</v>
      </c>
      <c r="D28" s="96"/>
      <c r="E28" s="96"/>
      <c r="F28" s="96"/>
      <c r="G28" s="96"/>
      <c r="H28" s="96"/>
      <c r="I28" s="75">
        <f>VLOOKUP(C28,Basisdata!$I$4:$J$21,2,FALSE)</f>
        <v>5</v>
      </c>
    </row>
    <row r="29" spans="1:13" ht="15.75" x14ac:dyDescent="0.25">
      <c r="A29" s="105" t="s">
        <v>10</v>
      </c>
      <c r="B29" s="105"/>
      <c r="C29" s="95" t="s">
        <v>371</v>
      </c>
      <c r="D29" s="96"/>
      <c r="E29" s="96"/>
      <c r="F29" s="96"/>
      <c r="G29" s="96"/>
      <c r="H29" s="96"/>
      <c r="I29" s="75">
        <f>VLOOKUP(C29,Basisdata!$I$4:$J$21,2,FALSE)</f>
        <v>2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1.2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497</v>
      </c>
      <c r="D36" s="96"/>
      <c r="E36" s="96"/>
      <c r="F36" s="96"/>
      <c r="G36" s="96"/>
      <c r="H36" s="96"/>
      <c r="I36" s="77">
        <f>VLOOKUP(C36,Basisdata!$I$41:$J$46,2,FALSE)</f>
        <v>0.1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87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96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0.12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484</v>
      </c>
      <c r="D50" s="96"/>
      <c r="E50" s="96"/>
      <c r="F50" s="96"/>
      <c r="G50" s="96"/>
      <c r="H50" s="96"/>
      <c r="I50" s="75">
        <f>VLOOKUP(C50,Basisdata!$I$59:$J$69,2,FALSE)</f>
        <v>2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0.06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1.2E-2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DD5A5E37-6FF7-4DA5-A212-E70EF4BB3CB9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18EEFA70-8312-4233-B799-D37BF21BF759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C20D79FA-4345-450D-86C9-5CC4D89C3703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3114EC8C-FA86-4C68-88EF-09BC57B4802E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5131983A-4AB4-4D20-AFEE-37BF6329F3BA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42EE4146-683E-4648-AE74-94B97CE77FCC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2573172F-5F12-446F-9DAE-F6237FE75077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2A499845-E42E-4C91-AB8A-55C3AC023199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37E35F96-B908-4547-B94F-EC9C07093714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A5C493E2-10B7-4889-8D92-152D1EFB85BA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44F775B7-D251-4012-A06E-AC62AA30CD55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4D6A42AF-5B09-4A41-966C-04683F32AEFA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49878FCA-28E3-4FFA-B00B-2C57AFE6735E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2E1A8BAD-AAB5-4231-918E-AE92F9E74424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F18AE199-8FD4-4E86-A4F2-3FB7EE3FD578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49495DE8-450E-4D76-BCF4-9878AA2C5FC4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6"/>
  <sheetViews>
    <sheetView topLeftCell="A10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/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 t="s">
        <v>633</v>
      </c>
      <c r="G6" s="122"/>
      <c r="H6" s="122"/>
      <c r="I6" s="122"/>
    </row>
    <row r="7" spans="1:10" x14ac:dyDescent="0.25">
      <c r="A7" s="63" t="s">
        <v>25</v>
      </c>
      <c r="B7" s="116" t="s">
        <v>1139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1136</v>
      </c>
      <c r="C9" s="117"/>
      <c r="D9" s="117"/>
      <c r="E9" s="118"/>
      <c r="F9" s="65" t="s">
        <v>146</v>
      </c>
      <c r="G9" s="67">
        <v>4</v>
      </c>
      <c r="H9" s="63" t="s">
        <v>29</v>
      </c>
      <c r="I9" s="68">
        <v>43011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1137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1009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1000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76</v>
      </c>
      <c r="D18" s="96"/>
      <c r="E18" s="96"/>
      <c r="F18" s="96"/>
      <c r="G18" s="96"/>
      <c r="H18" s="111"/>
      <c r="I18" s="70">
        <f>VLOOKUP(C18,Basisdata!A13:B20,2,FALSE)</f>
        <v>4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03" t="s">
        <v>1138</v>
      </c>
      <c r="D20" s="103"/>
      <c r="E20" s="103"/>
      <c r="F20" s="103"/>
      <c r="G20" s="103"/>
      <c r="H20" s="104"/>
      <c r="I20" s="69">
        <v>1</v>
      </c>
    </row>
    <row r="21" spans="1:13" ht="15.75" x14ac:dyDescent="0.25">
      <c r="A21" s="98"/>
      <c r="B21" s="99"/>
      <c r="C21" s="103"/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zeer hoog brandrisico, bijkomende consultatie brandexpert is aangewezen</v>
      </c>
      <c r="D23" s="93"/>
      <c r="E23" s="93"/>
      <c r="F23" s="93"/>
      <c r="G23" s="93"/>
      <c r="H23" s="110"/>
      <c r="I23" s="73">
        <f>+I16*I17*I18*I19*(I20*I21*I22)</f>
        <v>1600</v>
      </c>
      <c r="J23" s="63">
        <f>+IF(I23&gt;400,10000,+IF(I23&gt;100,400,+IF(I23&gt;25,100,25)))</f>
        <v>10000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67</v>
      </c>
      <c r="D26" s="96"/>
      <c r="E26" s="96"/>
      <c r="F26" s="96"/>
      <c r="G26" s="96"/>
      <c r="H26" s="96"/>
      <c r="I26" s="75">
        <f>VLOOKUP(C26,Basisdata!$I$4:$J$21,2,FALSE)</f>
        <v>5</v>
      </c>
    </row>
    <row r="27" spans="1:13" ht="15.75" x14ac:dyDescent="0.25">
      <c r="A27" s="105" t="s">
        <v>7</v>
      </c>
      <c r="B27" s="105"/>
      <c r="C27" s="95" t="s">
        <v>141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371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60</v>
      </c>
      <c r="D29" s="96"/>
      <c r="E29" s="96"/>
      <c r="F29" s="96"/>
      <c r="G29" s="96"/>
      <c r="H29" s="96"/>
      <c r="I29" s="75">
        <f>VLOOKUP(C29,Basisdata!$I$4:$J$21,2,FALSE)</f>
        <v>10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8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100</v>
      </c>
      <c r="D36" s="96"/>
      <c r="E36" s="96"/>
      <c r="F36" s="96"/>
      <c r="G36" s="96"/>
      <c r="H36" s="96"/>
      <c r="I36" s="77">
        <f>VLOOKUP(C36,Basisdata!$I$41:$J$46,2,FALSE)</f>
        <v>0.5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87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4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489</v>
      </c>
      <c r="D50" s="96"/>
      <c r="E50" s="96"/>
      <c r="F50" s="96"/>
      <c r="G50" s="96"/>
      <c r="H50" s="96"/>
      <c r="I50" s="75">
        <f>VLOOKUP(C50,Basisdata!$I$59:$J$69,2,FALSE)</f>
        <v>1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4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0.08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F68C1BB5-129A-4E72-86C5-64FD50BA2948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3218149F-8F11-4111-A81A-5987AF36EA38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A4C3C310-CBF1-4B09-9E9E-E87540C89E31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AC4B97C0-B5A3-4B58-B89F-1559F7306210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2514563F-26A2-4560-B131-D9EA93C58D85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60510D8D-17B6-4DE7-92F5-0F923B855C80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E016BB3A-92F4-444C-9D75-BEB10FE8A1E2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ED415BA2-92CF-4C93-9A3E-A4CED7D8E1C5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C4706C44-4E1D-4690-B58D-A434B5380FE1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C5F7679D-9832-489C-A682-F1FB086D33A1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F7BC8833-E52E-42C7-90BB-F22D232B1980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8565DE57-AE4E-47D8-918C-EAF12B63D1C4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37B70080-1D87-4DC2-B1E1-9B3E229058AF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62C8C59A-C848-4B71-BB30-EB583F4C2800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49FCF8EC-766A-4108-86FF-C5AB386A8D80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A48F36A6-62B7-4901-8486-3E5B0CE0DB7E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6"/>
  <sheetViews>
    <sheetView topLeftCell="A10" zoomScaleNormal="100" workbookViewId="0">
      <selection activeCell="C17" sqref="C17:H1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/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1245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1246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1242</v>
      </c>
      <c r="C9" s="117"/>
      <c r="D9" s="117"/>
      <c r="E9" s="118"/>
      <c r="F9" s="65" t="s">
        <v>146</v>
      </c>
      <c r="G9" s="67" t="s">
        <v>599</v>
      </c>
      <c r="H9" s="63" t="s">
        <v>29</v>
      </c>
      <c r="I9" s="68">
        <v>43017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889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888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1244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1</v>
      </c>
      <c r="D17" s="96"/>
      <c r="E17" s="96"/>
      <c r="F17" s="96"/>
      <c r="G17" s="96"/>
      <c r="H17" s="111"/>
      <c r="I17" s="70">
        <f>VLOOKUP(C17,Basisdata!$E$4:$F$8,2,FALSE)</f>
        <v>1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522</v>
      </c>
      <c r="D18" s="96"/>
      <c r="E18" s="96"/>
      <c r="F18" s="96"/>
      <c r="G18" s="96"/>
      <c r="H18" s="111"/>
      <c r="I18" s="70">
        <f>VLOOKUP(C18,Basisdata!A13:B20,2,FALSE)</f>
        <v>1.5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1243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150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475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495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67</v>
      </c>
      <c r="D28" s="96"/>
      <c r="E28" s="96"/>
      <c r="F28" s="96"/>
      <c r="G28" s="96"/>
      <c r="H28" s="96"/>
      <c r="I28" s="75">
        <f>VLOOKUP(C28,Basisdata!$I$4:$J$21,2,FALSE)</f>
        <v>5</v>
      </c>
    </row>
    <row r="29" spans="1:13" ht="15.75" x14ac:dyDescent="0.25">
      <c r="A29" s="105" t="s">
        <v>10</v>
      </c>
      <c r="B29" s="105"/>
      <c r="C29" s="95" t="s">
        <v>60</v>
      </c>
      <c r="D29" s="96"/>
      <c r="E29" s="96"/>
      <c r="F29" s="96"/>
      <c r="G29" s="96"/>
      <c r="H29" s="96"/>
      <c r="I29" s="75">
        <f>VLOOKUP(C29,Basisdata!$I$4:$J$21,2,FALSE)</f>
        <v>10</v>
      </c>
    </row>
    <row r="30" spans="1:13" ht="15.75" x14ac:dyDescent="0.25">
      <c r="A30" s="105" t="s">
        <v>120</v>
      </c>
      <c r="B30" s="105"/>
      <c r="C30" s="95" t="s">
        <v>371</v>
      </c>
      <c r="D30" s="96"/>
      <c r="E30" s="96"/>
      <c r="F30" s="96"/>
      <c r="G30" s="96"/>
      <c r="H30" s="96"/>
      <c r="I30" s="75">
        <f>VLOOKUP(C30,Basisdata!$I$4:$J$21,2,FALSE)</f>
        <v>2</v>
      </c>
    </row>
    <row r="31" spans="1:13" ht="15.75" x14ac:dyDescent="0.25">
      <c r="A31" s="105" t="s">
        <v>121</v>
      </c>
      <c r="B31" s="105"/>
      <c r="C31" s="95" t="s">
        <v>53</v>
      </c>
      <c r="D31" s="96"/>
      <c r="E31" s="96"/>
      <c r="F31" s="96"/>
      <c r="G31" s="96"/>
      <c r="H31" s="96"/>
      <c r="I31" s="75">
        <f>VLOOKUP(C31,Basisdata!$I$4:$J$21,2,FALSE)</f>
        <v>10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3.7499999999999999E-2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102</v>
      </c>
      <c r="D36" s="96"/>
      <c r="E36" s="96"/>
      <c r="F36" s="96"/>
      <c r="G36" s="96"/>
      <c r="H36" s="96"/>
      <c r="I36" s="77">
        <f>VLOOKUP(C36,Basisdata!$I$41:$J$46,2,FALSE)</f>
        <v>5</v>
      </c>
    </row>
    <row r="37" spans="1:10" ht="39.75" customHeight="1" x14ac:dyDescent="0.25">
      <c r="A37" s="94" t="s">
        <v>130</v>
      </c>
      <c r="B37" s="94"/>
      <c r="C37" s="95" t="s">
        <v>12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88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500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503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0.1875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0.125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1.8749999999999999E-3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887340DE-83B8-4520-A5E8-BA8016B08DB0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549EDD78-9168-4D40-949B-A23B44267024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91224644-9F91-44E5-ADA2-91117104BF2D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ADDEF8CF-B6B7-486F-BBAA-134209F2B9A4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5E971CA5-DD82-44F9-9C24-2BC4B5311847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5524F61C-A03D-4975-BCB6-9951A59E34F1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5779ED0E-704D-4A0C-80E5-FC282B0C5AAF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4064EF70-32E4-4996-8CA1-F31C22876039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D44616B2-DA8F-4DFA-AA76-0C54CB5F44A3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041EECD2-2DA1-48B2-B0EA-D2FC44EFDA48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218432B8-F360-46B2-BB1D-A8E6ED7CF2AF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69AEE65B-3E07-420D-9554-BCA021260FF5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061E970A-F083-4D16-B84E-0D1E66B5C0F0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1048BF4B-D85D-46ED-9CAD-C5EDE03851C2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A6D98CAC-5E1C-47C3-BE5F-CEFC8FCFA4DE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D28CCE85-95D9-4B01-815D-24EF85BEC45F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6"/>
  <sheetViews>
    <sheetView topLeftCell="A13" zoomScaleNormal="100" workbookViewId="0">
      <selection activeCell="C17" sqref="C17:H1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/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1140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893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1247</v>
      </c>
      <c r="C9" s="117"/>
      <c r="D9" s="117"/>
      <c r="E9" s="118"/>
      <c r="F9" s="65" t="s">
        <v>146</v>
      </c>
      <c r="G9" s="67" t="s">
        <v>599</v>
      </c>
      <c r="H9" s="63" t="s">
        <v>29</v>
      </c>
      <c r="I9" s="68">
        <v>42914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889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888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1244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56</v>
      </c>
      <c r="D16" s="96"/>
      <c r="E16" s="96"/>
      <c r="F16" s="96"/>
      <c r="G16" s="96"/>
      <c r="H16" s="111"/>
      <c r="I16" s="70">
        <f>VLOOKUP(C16,Basisdata!$A$4:$B$8,2,FALSE)</f>
        <v>50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1</v>
      </c>
      <c r="D17" s="96"/>
      <c r="E17" s="96"/>
      <c r="F17" s="96"/>
      <c r="G17" s="96"/>
      <c r="H17" s="111"/>
      <c r="I17" s="70">
        <f>VLOOKUP(C17,Basisdata!$E$4:$F$8,2,FALSE)</f>
        <v>1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522</v>
      </c>
      <c r="D18" s="96"/>
      <c r="E18" s="96"/>
      <c r="F18" s="96"/>
      <c r="G18" s="96"/>
      <c r="H18" s="111"/>
      <c r="I18" s="70">
        <f>VLOOKUP(C18,Basisdata!A13:B20,2,FALSE)</f>
        <v>1.5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1248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verhoogd brandrisico, maatregelen nodig</v>
      </c>
      <c r="D23" s="93"/>
      <c r="E23" s="93"/>
      <c r="F23" s="93"/>
      <c r="G23" s="93"/>
      <c r="H23" s="110"/>
      <c r="I23" s="73">
        <f>+I16*I17*I18*I19*(I20*I21*I22)</f>
        <v>75</v>
      </c>
      <c r="J23" s="63">
        <f>+IF(I23&gt;400,10000,+IF(I23&gt;100,400,+IF(I23&gt;25,100,25)))</f>
        <v>100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475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495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67</v>
      </c>
      <c r="D28" s="96"/>
      <c r="E28" s="96"/>
      <c r="F28" s="96"/>
      <c r="G28" s="96"/>
      <c r="H28" s="96"/>
      <c r="I28" s="75">
        <f>VLOOKUP(C28,Basisdata!$I$4:$J$21,2,FALSE)</f>
        <v>5</v>
      </c>
    </row>
    <row r="29" spans="1:13" ht="15.75" x14ac:dyDescent="0.25">
      <c r="A29" s="105" t="s">
        <v>10</v>
      </c>
      <c r="B29" s="105"/>
      <c r="C29" s="95" t="s">
        <v>60</v>
      </c>
      <c r="D29" s="96"/>
      <c r="E29" s="96"/>
      <c r="F29" s="96"/>
      <c r="G29" s="96"/>
      <c r="H29" s="96"/>
      <c r="I29" s="75">
        <f>VLOOKUP(C29,Basisdata!$I$4:$J$21,2,FALSE)</f>
        <v>10</v>
      </c>
    </row>
    <row r="30" spans="1:13" ht="15.75" x14ac:dyDescent="0.25">
      <c r="A30" s="105" t="s">
        <v>120</v>
      </c>
      <c r="B30" s="105"/>
      <c r="C30" s="95" t="s">
        <v>371</v>
      </c>
      <c r="D30" s="96"/>
      <c r="E30" s="96"/>
      <c r="F30" s="96"/>
      <c r="G30" s="96"/>
      <c r="H30" s="96"/>
      <c r="I30" s="75">
        <f>VLOOKUP(C30,Basisdata!$I$4:$J$21,2,FALSE)</f>
        <v>2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0.1875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102</v>
      </c>
      <c r="D36" s="96"/>
      <c r="E36" s="96"/>
      <c r="F36" s="96"/>
      <c r="G36" s="96"/>
      <c r="H36" s="96"/>
      <c r="I36" s="77">
        <f>VLOOKUP(C36,Basisdata!$I$41:$J$46,2,FALSE)</f>
        <v>5</v>
      </c>
    </row>
    <row r="37" spans="1:10" ht="39.75" customHeight="1" x14ac:dyDescent="0.25">
      <c r="A37" s="94" t="s">
        <v>130</v>
      </c>
      <c r="B37" s="94"/>
      <c r="C37" s="95" t="s">
        <v>89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88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500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503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0.9375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0.625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9.3750000000000014E-3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E7AFF934-B3B6-4A08-9C6E-315FFB7BA3E2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E9BEFD4A-D6CE-443E-8A30-23A5490E3B6B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B92374BD-39CB-49DC-B763-A961BB18AD19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C13016A1-C0FB-4BFC-830B-B3E6B5A10842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BBA0DB92-6E0E-46FB-8BE1-A69194F39A70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98FEA76D-6A0F-4BDB-B25E-CE2FB5FDC2F3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BC730698-8A74-465B-BB6A-BB1537F435FE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17EFD453-8E8F-4814-B3B1-3C211E69FC58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6849EFEF-4D5B-441F-A6E0-981F7D939583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D03B3413-6D3A-45CE-A426-88F9E7B73080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A03012EB-64CD-46D2-A544-D37982E07A19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9E357BF5-AA4C-40AC-B39F-B1208432A216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5671CCF0-9251-4587-93D3-2D26AB0855C2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D5F4E3BE-2978-4A51-94F6-E3416E2B8AF1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2F81A67D-640F-40AD-AD33-B10EDF84CF3A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48D9EEE7-47F1-41F2-AC2A-DD3B5216F2C3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>
    <tabColor rgb="FF00FF00"/>
  </sheetPr>
  <dimension ref="A1:M66"/>
  <sheetViews>
    <sheetView topLeftCell="A16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635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887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66" t="s">
        <v>886</v>
      </c>
      <c r="F8" s="118"/>
      <c r="G8" s="122"/>
      <c r="H8" s="122"/>
      <c r="I8" s="122"/>
    </row>
    <row r="9" spans="1:10" x14ac:dyDescent="0.25">
      <c r="A9" s="64" t="s">
        <v>27</v>
      </c>
      <c r="B9" s="116" t="s">
        <v>915</v>
      </c>
      <c r="C9" s="117"/>
      <c r="D9" s="117"/>
      <c r="E9" s="118"/>
      <c r="F9" s="65" t="s">
        <v>146</v>
      </c>
      <c r="G9" s="67">
        <v>25</v>
      </c>
      <c r="H9" s="63" t="s">
        <v>29</v>
      </c>
      <c r="I9" s="68">
        <v>43004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889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888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890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1</v>
      </c>
      <c r="D17" s="96"/>
      <c r="E17" s="96"/>
      <c r="F17" s="96"/>
      <c r="G17" s="96"/>
      <c r="H17" s="111"/>
      <c r="I17" s="70">
        <f>VLOOKUP(C17,Basisdata!$E$4:$F$8,2,FALSE)</f>
        <v>1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522</v>
      </c>
      <c r="D18" s="96"/>
      <c r="E18" s="96"/>
      <c r="F18" s="96"/>
      <c r="G18" s="96"/>
      <c r="H18" s="111"/>
      <c r="I18" s="70">
        <f>VLOOKUP(C18,Basisdata!A13:B20,2,FALSE)</f>
        <v>1.5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1281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150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475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495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371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141</v>
      </c>
      <c r="D29" s="96"/>
      <c r="E29" s="96"/>
      <c r="F29" s="96"/>
      <c r="G29" s="96"/>
      <c r="H29" s="96"/>
      <c r="I29" s="75">
        <f>VLOOKUP(C29,Basisdata!$I$4:$J$21,2,FALSE)</f>
        <v>2</v>
      </c>
    </row>
    <row r="30" spans="1:13" ht="15.75" x14ac:dyDescent="0.25">
      <c r="A30" s="105" t="s">
        <v>120</v>
      </c>
      <c r="B30" s="105"/>
      <c r="C30" s="95" t="s">
        <v>67</v>
      </c>
      <c r="D30" s="96"/>
      <c r="E30" s="96"/>
      <c r="F30" s="96"/>
      <c r="G30" s="96"/>
      <c r="H30" s="96"/>
      <c r="I30" s="75">
        <f>VLOOKUP(C30,Basisdata!$I$4:$J$21,2,FALSE)</f>
        <v>5</v>
      </c>
    </row>
    <row r="31" spans="1:13" ht="15.75" x14ac:dyDescent="0.25">
      <c r="A31" s="105" t="s">
        <v>121</v>
      </c>
      <c r="B31" s="105"/>
      <c r="C31" s="95" t="s">
        <v>60</v>
      </c>
      <c r="D31" s="96"/>
      <c r="E31" s="96"/>
      <c r="F31" s="96"/>
      <c r="G31" s="96"/>
      <c r="H31" s="96"/>
      <c r="I31" s="75">
        <f>VLOOKUP(C31,Basisdata!$I$4:$J$21,2,FALSE)</f>
        <v>10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0.1875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102</v>
      </c>
      <c r="D36" s="96"/>
      <c r="E36" s="96"/>
      <c r="F36" s="96"/>
      <c r="G36" s="96"/>
      <c r="H36" s="96"/>
      <c r="I36" s="77">
        <f>VLOOKUP(C36,Basisdata!$I$41:$J$46,2,FALSE)</f>
        <v>5</v>
      </c>
    </row>
    <row r="37" spans="1:10" ht="39.75" customHeight="1" x14ac:dyDescent="0.25">
      <c r="A37" s="94" t="s">
        <v>130</v>
      </c>
      <c r="B37" s="94"/>
      <c r="C37" s="95" t="s">
        <v>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95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500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503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 t="s">
        <v>891</v>
      </c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 t="s">
        <v>892</v>
      </c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0.9375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0.625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9.3749999999999997E-4</v>
      </c>
      <c r="J66" s="63">
        <f>+IF(I66&gt;400,10000,+IF(I66&gt;100,400,+IF(I66&gt;25,100,25)))</f>
        <v>25</v>
      </c>
    </row>
  </sheetData>
  <sheetProtection password="CF11" sheet="1" objects="1" scenarios="1"/>
  <mergeCells count="117">
    <mergeCell ref="A10:B10"/>
    <mergeCell ref="C10:I10"/>
    <mergeCell ref="B6:E6"/>
    <mergeCell ref="F6:G6"/>
    <mergeCell ref="H6:I6"/>
    <mergeCell ref="B7:E7"/>
    <mergeCell ref="F7:G7"/>
    <mergeCell ref="H7:I7"/>
    <mergeCell ref="A1:I1"/>
    <mergeCell ref="A2:I2"/>
    <mergeCell ref="A3:I3"/>
    <mergeCell ref="B4:E4"/>
    <mergeCell ref="F4:I4"/>
    <mergeCell ref="C5:E5"/>
    <mergeCell ref="F5:G5"/>
    <mergeCell ref="H5:I5"/>
    <mergeCell ref="B9:E9"/>
    <mergeCell ref="F8:G8"/>
    <mergeCell ref="H8:I8"/>
    <mergeCell ref="A16:B16"/>
    <mergeCell ref="C16:H16"/>
    <mergeCell ref="A17:B17"/>
    <mergeCell ref="C17:H17"/>
    <mergeCell ref="A18:B18"/>
    <mergeCell ref="C18:H18"/>
    <mergeCell ref="A11:B14"/>
    <mergeCell ref="C12:I12"/>
    <mergeCell ref="C11:I11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F13BEE74-5DFA-4E2D-B199-9C4DA5138787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7166C614-A8BD-477C-8181-B4B746704FCF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E2923D89-E765-46B4-87B1-917F9C67893E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E80A47F9-20C6-4C8B-9F09-E981E6BF90E1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9BDC8E5A-9030-4F03-84FE-3098A89C32F4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D37E1078-3477-464D-8FE5-6CD2BB11BF38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6FE01072-DC0C-45D3-8F7C-BEF6F5A8C68B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94AD9457-5DA1-4068-97AE-207D859DFB63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6BF82545-8D59-4B9A-9A8B-927BF08FBAD1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5FA4DA3F-6B9D-412E-B767-0AEA36DBB1BF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2F16EE15-A186-4AF8-9BAD-5B0541B759CD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E2BCC3E0-1F66-4A6F-8005-C79FD9EBB80D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D2555D50-C39C-4B8C-935A-68F922DFA7CD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D72DED2B-2E8D-4C8E-BF0F-10D33170BE6C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A8085209-7BB4-437B-8949-BD8056A7A641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714D174F-464E-4903-AA7D-6403808C1132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tabColor rgb="FF00FF00"/>
  </sheetPr>
  <dimension ref="A1:M66"/>
  <sheetViews>
    <sheetView topLeftCell="A10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/>
      <c r="G5" s="122"/>
      <c r="H5" s="122" t="s">
        <v>639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932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930</v>
      </c>
      <c r="C9" s="117"/>
      <c r="D9" s="117"/>
      <c r="E9" s="118"/>
      <c r="F9" s="65" t="s">
        <v>146</v>
      </c>
      <c r="G9" s="67" t="s">
        <v>657</v>
      </c>
      <c r="H9" s="63" t="s">
        <v>29</v>
      </c>
      <c r="I9" s="68">
        <v>42996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841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931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929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49</v>
      </c>
      <c r="D16" s="96"/>
      <c r="E16" s="96"/>
      <c r="F16" s="96"/>
      <c r="G16" s="96"/>
      <c r="H16" s="111"/>
      <c r="I16" s="70">
        <f>VLOOKUP(C16,Basisdata!$A$4:$B$8,2,FALSE)</f>
        <v>15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76</v>
      </c>
      <c r="D18" s="96"/>
      <c r="E18" s="96"/>
      <c r="F18" s="96"/>
      <c r="G18" s="96"/>
      <c r="H18" s="111"/>
      <c r="I18" s="70">
        <f>VLOOKUP(C18,Basisdata!A13:B20,2,FALSE)</f>
        <v>4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1282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240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141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371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67</v>
      </c>
      <c r="D28" s="96"/>
      <c r="E28" s="96"/>
      <c r="F28" s="96"/>
      <c r="G28" s="96"/>
      <c r="H28" s="96"/>
      <c r="I28" s="75">
        <f>VLOOKUP(C28,Basisdata!$I$4:$J$21,2,FALSE)</f>
        <v>5</v>
      </c>
    </row>
    <row r="29" spans="1:13" ht="15.75" x14ac:dyDescent="0.25">
      <c r="A29" s="105" t="s">
        <v>10</v>
      </c>
      <c r="B29" s="105"/>
      <c r="C29" s="95" t="s">
        <v>60</v>
      </c>
      <c r="D29" s="96"/>
      <c r="E29" s="96"/>
      <c r="F29" s="96"/>
      <c r="G29" s="96"/>
      <c r="H29" s="96"/>
      <c r="I29" s="75">
        <f>VLOOKUP(C29,Basisdata!$I$4:$J$21,2,FALSE)</f>
        <v>10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1.2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14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93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1.2000000000000119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0.80000000000000793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0.12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DA663078-5C90-42CF-AFCB-5AC70A968AAD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97F2C10B-FC68-4627-AD42-AD8A4AD7E7D7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F953C9F2-3257-4A13-A77A-BA1F275D2AA1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048AFF60-C613-44F1-80E6-BC1FC248A756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BA910619-60EC-4954-AE10-4B5B23D3BDE8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B6FC5FF4-2871-445F-937B-43A357C54940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EE02A22C-F541-4D0E-B52F-8312137DAA79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A33A180C-981A-46D2-A706-8A54B1DB4254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BCC3BC37-8A86-4C4F-A318-3695D7C7282F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BE3EBC19-6798-4484-887F-099E5CE6F20F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23B3ABB9-10F9-438A-871B-C022B6A8BD38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35BC4510-B46C-44AB-AD3E-90B4EF558B3D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A4014141-3CED-4349-A9D4-B9CC1B2ECED6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B80830EE-A2C4-4701-877A-E313F226729C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C203D441-5DA0-4973-AF45-8A7F1F836B31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6CA538EC-B9A7-43EE-8BD6-71076485975D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tabColor rgb="FF00FF00"/>
  </sheetPr>
  <dimension ref="A1:M66"/>
  <sheetViews>
    <sheetView topLeftCell="A17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/>
      <c r="G5" s="122"/>
      <c r="H5" s="122" t="s">
        <v>639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932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708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927</v>
      </c>
      <c r="C9" s="117"/>
      <c r="D9" s="117"/>
      <c r="E9" s="118"/>
      <c r="F9" s="65" t="s">
        <v>146</v>
      </c>
      <c r="G9" s="67" t="s">
        <v>657</v>
      </c>
      <c r="H9" s="63" t="s">
        <v>29</v>
      </c>
      <c r="I9" s="68">
        <v>42996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841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928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929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58</v>
      </c>
      <c r="D17" s="96"/>
      <c r="E17" s="96"/>
      <c r="F17" s="96"/>
      <c r="G17" s="96"/>
      <c r="H17" s="111"/>
      <c r="I17" s="70">
        <f>VLOOKUP(C17,Basisdata!$E$4:$F$8,2,FALSE)</f>
        <v>4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72</v>
      </c>
      <c r="D18" s="96"/>
      <c r="E18" s="96"/>
      <c r="F18" s="96"/>
      <c r="G18" s="96"/>
      <c r="H18" s="111"/>
      <c r="I18" s="70">
        <f>VLOOKUP(C18,Basisdata!A13:B20,2,FALSE)</f>
        <v>0.5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1282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200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141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371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67</v>
      </c>
      <c r="D28" s="96"/>
      <c r="E28" s="96"/>
      <c r="F28" s="96"/>
      <c r="G28" s="96"/>
      <c r="H28" s="96"/>
      <c r="I28" s="75">
        <f>VLOOKUP(C28,Basisdata!$I$4:$J$21,2,FALSE)</f>
        <v>5</v>
      </c>
    </row>
    <row r="29" spans="1:13" ht="15.75" x14ac:dyDescent="0.25">
      <c r="A29" s="105" t="s">
        <v>10</v>
      </c>
      <c r="B29" s="105"/>
      <c r="C29" s="95" t="s">
        <v>60</v>
      </c>
      <c r="D29" s="96"/>
      <c r="E29" s="96"/>
      <c r="F29" s="96"/>
      <c r="G29" s="96"/>
      <c r="H29" s="96"/>
      <c r="I29" s="75">
        <f>VLOOKUP(C29,Basisdata!$I$4:$J$21,2,FALSE)</f>
        <v>10</v>
      </c>
    </row>
    <row r="30" spans="1:13" ht="15.75" x14ac:dyDescent="0.25">
      <c r="A30" s="105" t="s">
        <v>120</v>
      </c>
      <c r="B30" s="105"/>
      <c r="C30" s="95" t="s">
        <v>8</v>
      </c>
      <c r="D30" s="96"/>
      <c r="E30" s="96"/>
      <c r="F30" s="96"/>
      <c r="G30" s="96"/>
      <c r="H30" s="96"/>
      <c r="I30" s="75">
        <f>VLOOKUP(C30,Basisdata!$I$4:$J$21,2,FALSE)</f>
        <v>1</v>
      </c>
    </row>
    <row r="31" spans="1:13" ht="15.75" x14ac:dyDescent="0.25">
      <c r="A31" s="105" t="s">
        <v>121</v>
      </c>
      <c r="B31" s="105"/>
      <c r="C31" s="95" t="s">
        <v>8</v>
      </c>
      <c r="D31" s="96"/>
      <c r="E31" s="96"/>
      <c r="F31" s="96"/>
      <c r="G31" s="96"/>
      <c r="H31" s="96"/>
      <c r="I31" s="75">
        <f>VLOOKUP(C31,Basisdata!$I$4:$J$21,2,FALSE)</f>
        <v>1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101</v>
      </c>
      <c r="D36" s="96"/>
      <c r="E36" s="96"/>
      <c r="F36" s="96"/>
      <c r="G36" s="96"/>
      <c r="H36" s="96"/>
      <c r="I36" s="77">
        <f>VLOOKUP(C36,Basisdata!$I$41:$J$46,2,FALSE)</f>
        <v>1.00000000000001</v>
      </c>
    </row>
    <row r="37" spans="1:10" ht="39.75" customHeight="1" x14ac:dyDescent="0.25">
      <c r="A37" s="94" t="s">
        <v>130</v>
      </c>
      <c r="B37" s="94"/>
      <c r="C37" s="95" t="s">
        <v>491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14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93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501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504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507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/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1.00000000000001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0.66666666666667329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517</v>
      </c>
      <c r="D62" s="97"/>
      <c r="E62" s="97"/>
      <c r="F62" s="97"/>
      <c r="G62" s="97"/>
      <c r="H62" s="97"/>
      <c r="I62" s="79">
        <f>VLOOKUP(C62,Basisdata!A77:B80,2,FALSE)</f>
        <v>2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0.1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693AE759-BFDF-4799-9492-46701E6EF4A0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D1347D92-162D-4814-80DB-30E62942D099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22328CCE-C0AF-4B94-8CFB-13B028BCC79C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E4F50E53-0B2E-4E29-BFCB-452D5EB8DDEF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95B94DFF-4A3F-4B31-9506-EE1F22F5E7EC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0DAB39F4-9B38-4DDD-8E22-F30BDB69C001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6AD9CD10-30BF-4A87-9F8C-A74BEF1A1BC9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82F596DE-E918-4EA9-8C0A-BC91F7357005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EC060C89-D91D-43FD-838F-E05E51AE56D9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E28B2D5C-1AA7-41A9-8F0A-E89E7EFC3E83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28159EC8-C981-49ED-BB43-E3EA18AFB77D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5F3799CB-E25E-4971-AB09-531C723A2914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8D9B9904-168F-4D85-A4F3-5459A49095C7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33C7B402-850E-473E-961F-DB14D0BFD889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1400DDA9-0FFA-435D-9FB3-CF4A84DDE1C5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F2F48912-5FE7-4BC5-A13D-374C9A85E06C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tabColor rgb="FF00FF00"/>
  </sheetPr>
  <dimension ref="A1:M66"/>
  <sheetViews>
    <sheetView topLeftCell="A22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635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887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66" t="s">
        <v>893</v>
      </c>
      <c r="F8" s="118"/>
      <c r="G8" s="122"/>
      <c r="H8" s="122"/>
      <c r="I8" s="122"/>
    </row>
    <row r="9" spans="1:10" x14ac:dyDescent="0.25">
      <c r="A9" s="64" t="s">
        <v>27</v>
      </c>
      <c r="B9" s="116" t="s">
        <v>894</v>
      </c>
      <c r="C9" s="117"/>
      <c r="D9" s="117"/>
      <c r="E9" s="118"/>
      <c r="F9" s="65" t="s">
        <v>146</v>
      </c>
      <c r="G9" s="67">
        <v>25</v>
      </c>
      <c r="H9" s="63" t="s">
        <v>29</v>
      </c>
      <c r="I9" s="68">
        <v>43004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889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888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890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1</v>
      </c>
      <c r="D17" s="96"/>
      <c r="E17" s="96"/>
      <c r="F17" s="96"/>
      <c r="G17" s="96"/>
      <c r="H17" s="111"/>
      <c r="I17" s="70">
        <f>VLOOKUP(C17,Basisdata!$E$4:$F$8,2,FALSE)</f>
        <v>1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522</v>
      </c>
      <c r="D18" s="96"/>
      <c r="E18" s="96"/>
      <c r="F18" s="96"/>
      <c r="G18" s="96"/>
      <c r="H18" s="111"/>
      <c r="I18" s="70">
        <f>VLOOKUP(C18,Basisdata!A13:B20,2,FALSE)</f>
        <v>1.5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/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1282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150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475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495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371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141</v>
      </c>
      <c r="D29" s="96"/>
      <c r="E29" s="96"/>
      <c r="F29" s="96"/>
      <c r="G29" s="96"/>
      <c r="H29" s="96"/>
      <c r="I29" s="75">
        <f>VLOOKUP(C29,Basisdata!$I$4:$J$21,2,FALSE)</f>
        <v>2</v>
      </c>
    </row>
    <row r="30" spans="1:13" ht="15.75" x14ac:dyDescent="0.25">
      <c r="A30" s="105" t="s">
        <v>120</v>
      </c>
      <c r="B30" s="105"/>
      <c r="C30" s="95" t="s">
        <v>67</v>
      </c>
      <c r="D30" s="96"/>
      <c r="E30" s="96"/>
      <c r="F30" s="96"/>
      <c r="G30" s="96"/>
      <c r="H30" s="96"/>
      <c r="I30" s="75">
        <f>VLOOKUP(C30,Basisdata!$I$4:$J$21,2,FALSE)</f>
        <v>5</v>
      </c>
    </row>
    <row r="31" spans="1:13" ht="15.75" x14ac:dyDescent="0.25">
      <c r="A31" s="105" t="s">
        <v>121</v>
      </c>
      <c r="B31" s="105"/>
      <c r="C31" s="95" t="s">
        <v>60</v>
      </c>
      <c r="D31" s="96"/>
      <c r="E31" s="96"/>
      <c r="F31" s="96"/>
      <c r="G31" s="96"/>
      <c r="H31" s="96"/>
      <c r="I31" s="75">
        <f>VLOOKUP(C31,Basisdata!$I$4:$J$21,2,FALSE)</f>
        <v>10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0.1875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102</v>
      </c>
      <c r="D36" s="96"/>
      <c r="E36" s="96"/>
      <c r="F36" s="96"/>
      <c r="G36" s="96"/>
      <c r="H36" s="96"/>
      <c r="I36" s="77">
        <f>VLOOKUP(C36,Basisdata!$I$41:$J$46,2,FALSE)</f>
        <v>5</v>
      </c>
    </row>
    <row r="37" spans="1:10" ht="39.75" customHeight="1" x14ac:dyDescent="0.25">
      <c r="A37" s="94" t="s">
        <v>130</v>
      </c>
      <c r="B37" s="94"/>
      <c r="C37" s="95" t="s">
        <v>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95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500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503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 t="s">
        <v>891</v>
      </c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 t="s">
        <v>916</v>
      </c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0.9375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0.625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9.3749999999999997E-4</v>
      </c>
      <c r="J66" s="63">
        <f>+IF(I66&gt;400,10000,+IF(I66&gt;100,400,+IF(I66&gt;25,100,25)))</f>
        <v>25</v>
      </c>
    </row>
  </sheetData>
  <sheetProtection password="CF11" sheet="1" objects="1" scenarios="1"/>
  <mergeCells count="117">
    <mergeCell ref="B6:E6"/>
    <mergeCell ref="F6:G6"/>
    <mergeCell ref="H6:I6"/>
    <mergeCell ref="B7:E7"/>
    <mergeCell ref="F7:G7"/>
    <mergeCell ref="H7:I7"/>
    <mergeCell ref="A1:I1"/>
    <mergeCell ref="A2:I2"/>
    <mergeCell ref="A3:I3"/>
    <mergeCell ref="B4:E4"/>
    <mergeCell ref="F4:I4"/>
    <mergeCell ref="C5:E5"/>
    <mergeCell ref="F5:G5"/>
    <mergeCell ref="H5:I5"/>
    <mergeCell ref="A15:I15"/>
    <mergeCell ref="A16:B16"/>
    <mergeCell ref="C16:H16"/>
    <mergeCell ref="A17:B17"/>
    <mergeCell ref="C17:H17"/>
    <mergeCell ref="A18:B18"/>
    <mergeCell ref="C18:H18"/>
    <mergeCell ref="F8:G8"/>
    <mergeCell ref="H8:I8"/>
    <mergeCell ref="B9:E9"/>
    <mergeCell ref="A10:B10"/>
    <mergeCell ref="C10:I10"/>
    <mergeCell ref="A11:B14"/>
    <mergeCell ref="C11:I11"/>
    <mergeCell ref="C12:I12"/>
    <mergeCell ref="C13:I13"/>
    <mergeCell ref="C14:I14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D2986230-DE01-4DDB-AD57-8E86C8A83549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867B93B6-2C8B-460C-AF91-747828766899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30A55CF5-07AE-4BA2-B00C-A5C0699CEFB5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0AF9642B-BD5F-40C0-A2F6-9D64743F895A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109595A5-3CA5-48DE-8087-AF737139E146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155A5949-DD9D-404B-9395-C9C4DF430032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A4DE6318-18A4-47F9-9301-85D05CCD168C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D9CF10D1-9076-4BEB-9A2C-374BFBCF7255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91DA8889-44A4-41CF-935E-AF78EDBD3B83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DED569BB-5C7D-4ED6-A053-AEAF757C663F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A9424A5F-EAE4-41F7-A7F9-9D7F76259B09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67745F33-3857-45FF-8919-9C644AE3F2EF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31DC1800-7282-442F-99FC-A9B70D591D49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5CD3A51A-3EEE-4971-AB16-78E33C261768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A39D8B3E-1C7A-4575-966C-EDACC610A066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EBECA95E-E52B-42A9-A36D-63A5F03EEECF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tabColor rgb="FF00FF00"/>
  </sheetPr>
  <dimension ref="A1:M66"/>
  <sheetViews>
    <sheetView topLeftCell="A13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635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887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66" t="s">
        <v>934</v>
      </c>
      <c r="F8" s="118"/>
      <c r="G8" s="122"/>
      <c r="H8" s="122"/>
      <c r="I8" s="122"/>
    </row>
    <row r="9" spans="1:10" x14ac:dyDescent="0.25">
      <c r="A9" s="64" t="s">
        <v>27</v>
      </c>
      <c r="B9" s="116" t="s">
        <v>926</v>
      </c>
      <c r="C9" s="117"/>
      <c r="D9" s="117"/>
      <c r="E9" s="118"/>
      <c r="F9" s="65" t="s">
        <v>146</v>
      </c>
      <c r="G9" s="67">
        <v>0</v>
      </c>
      <c r="H9" s="63" t="s">
        <v>29</v>
      </c>
      <c r="I9" s="68">
        <v>43004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936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888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890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56</v>
      </c>
      <c r="D16" s="96"/>
      <c r="E16" s="96"/>
      <c r="F16" s="96"/>
      <c r="G16" s="96"/>
      <c r="H16" s="111"/>
      <c r="I16" s="70">
        <f>VLOOKUP(C16,Basisdata!$A$4:$B$8,2,FALSE)</f>
        <v>50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1</v>
      </c>
      <c r="D17" s="96"/>
      <c r="E17" s="96"/>
      <c r="F17" s="96"/>
      <c r="G17" s="96"/>
      <c r="H17" s="111"/>
      <c r="I17" s="70">
        <f>VLOOKUP(C17,Basisdata!$E$4:$F$8,2,FALSE)</f>
        <v>1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2</v>
      </c>
      <c r="D18" s="96"/>
      <c r="E18" s="96"/>
      <c r="F18" s="96"/>
      <c r="G18" s="96"/>
      <c r="H18" s="111"/>
      <c r="I18" s="70">
        <f>VLOOKUP(C18,Basisdata!A13:B20,2,FALSE)</f>
        <v>1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03"/>
      <c r="D20" s="103"/>
      <c r="E20" s="103"/>
      <c r="F20" s="103"/>
      <c r="G20" s="103"/>
      <c r="H20" s="104"/>
      <c r="I20" s="69">
        <v>1</v>
      </c>
    </row>
    <row r="21" spans="1:13" ht="15.75" x14ac:dyDescent="0.25">
      <c r="A21" s="98"/>
      <c r="B21" s="99"/>
      <c r="C21" s="103" t="s">
        <v>1282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/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verhoogd brandrisico, maatregelen nodig</v>
      </c>
      <c r="D23" s="93"/>
      <c r="E23" s="93"/>
      <c r="F23" s="93"/>
      <c r="G23" s="93"/>
      <c r="H23" s="110"/>
      <c r="I23" s="73">
        <f>+I16*I17*I18*I19*(I20*I21*I22)</f>
        <v>50</v>
      </c>
      <c r="J23" s="63">
        <f>+IF(I23&gt;400,10000,+IF(I23&gt;100,400,+IF(I23&gt;25,100,25)))</f>
        <v>100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475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495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371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141</v>
      </c>
      <c r="D29" s="96"/>
      <c r="E29" s="96"/>
      <c r="F29" s="96"/>
      <c r="G29" s="96"/>
      <c r="H29" s="96"/>
      <c r="I29" s="75">
        <f>VLOOKUP(C29,Basisdata!$I$4:$J$21,2,FALSE)</f>
        <v>2</v>
      </c>
    </row>
    <row r="30" spans="1:13" ht="15.75" x14ac:dyDescent="0.25">
      <c r="A30" s="105" t="s">
        <v>120</v>
      </c>
      <c r="B30" s="105"/>
      <c r="C30" s="95" t="s">
        <v>67</v>
      </c>
      <c r="D30" s="96"/>
      <c r="E30" s="96"/>
      <c r="F30" s="96"/>
      <c r="G30" s="96"/>
      <c r="H30" s="96"/>
      <c r="I30" s="75">
        <f>VLOOKUP(C30,Basisdata!$I$4:$J$21,2,FALSE)</f>
        <v>5</v>
      </c>
    </row>
    <row r="31" spans="1:13" ht="15.75" x14ac:dyDescent="0.25">
      <c r="A31" s="105" t="s">
        <v>121</v>
      </c>
      <c r="B31" s="105"/>
      <c r="C31" s="95" t="s">
        <v>60</v>
      </c>
      <c r="D31" s="96"/>
      <c r="E31" s="96"/>
      <c r="F31" s="96"/>
      <c r="G31" s="96"/>
      <c r="H31" s="96"/>
      <c r="I31" s="75">
        <f>VLOOKUP(C31,Basisdata!$I$4:$J$21,2,FALSE)</f>
        <v>10</v>
      </c>
    </row>
    <row r="32" spans="1:13" ht="15.75" x14ac:dyDescent="0.25">
      <c r="A32" s="105" t="s">
        <v>122</v>
      </c>
      <c r="B32" s="105"/>
      <c r="C32" s="95" t="s">
        <v>8</v>
      </c>
      <c r="D32" s="96"/>
      <c r="E32" s="96"/>
      <c r="F32" s="96"/>
      <c r="G32" s="96"/>
      <c r="H32" s="96"/>
      <c r="I32" s="75">
        <f>VLOOKUP(C32,Basisdata!$I$4:$J$21,2,FALSE)</f>
        <v>1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6.25E-2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102</v>
      </c>
      <c r="D36" s="96"/>
      <c r="E36" s="96"/>
      <c r="F36" s="96"/>
      <c r="G36" s="96"/>
      <c r="H36" s="96"/>
      <c r="I36" s="77">
        <f>VLOOKUP(C36,Basisdata!$I$41:$J$46,2,FALSE)</f>
        <v>5</v>
      </c>
    </row>
    <row r="37" spans="1:10" ht="39.75" customHeight="1" x14ac:dyDescent="0.25">
      <c r="A37" s="94" t="s">
        <v>130</v>
      </c>
      <c r="B37" s="94"/>
      <c r="C37" s="95" t="s">
        <v>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95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500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503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 t="s">
        <v>891</v>
      </c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 t="s">
        <v>916</v>
      </c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0.3125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0.20833333333333334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145</v>
      </c>
      <c r="D60" s="96"/>
      <c r="E60" s="96"/>
      <c r="F60" s="96"/>
      <c r="G60" s="96"/>
      <c r="H60" s="96"/>
      <c r="I60" s="77">
        <f>VLOOKUP(C60,Basisdata!A68:B73,2,FALSE)</f>
        <v>0.01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3.1250000000000001E-4</v>
      </c>
      <c r="J66" s="63">
        <f>+IF(I66&gt;400,10000,+IF(I66&gt;100,400,+IF(I66&gt;25,100,25)))</f>
        <v>25</v>
      </c>
    </row>
  </sheetData>
  <sheetProtection password="CF11" sheet="1" objects="1" scenarios="1"/>
  <mergeCells count="117">
    <mergeCell ref="B6:E6"/>
    <mergeCell ref="F6:G6"/>
    <mergeCell ref="H6:I6"/>
    <mergeCell ref="B7:E7"/>
    <mergeCell ref="F7:G7"/>
    <mergeCell ref="H7:I7"/>
    <mergeCell ref="A1:I1"/>
    <mergeCell ref="A2:I2"/>
    <mergeCell ref="A3:I3"/>
    <mergeCell ref="B4:E4"/>
    <mergeCell ref="F4:I4"/>
    <mergeCell ref="C5:E5"/>
    <mergeCell ref="F5:G5"/>
    <mergeCell ref="H5:I5"/>
    <mergeCell ref="A15:I15"/>
    <mergeCell ref="A16:B16"/>
    <mergeCell ref="C16:H16"/>
    <mergeCell ref="A17:B17"/>
    <mergeCell ref="C17:H17"/>
    <mergeCell ref="A18:B18"/>
    <mergeCell ref="C18:H18"/>
    <mergeCell ref="F8:G8"/>
    <mergeCell ref="H8:I8"/>
    <mergeCell ref="B9:E9"/>
    <mergeCell ref="A10:B10"/>
    <mergeCell ref="C10:I10"/>
    <mergeCell ref="A11:B14"/>
    <mergeCell ref="C11:I11"/>
    <mergeCell ref="C12:I12"/>
    <mergeCell ref="C13:I13"/>
    <mergeCell ref="C14:I14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E7BC009D-A30D-4E24-B392-D08181BDAC73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F4EF698A-0E3B-42DA-9DDF-B25BB52F04AA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A93A72EA-043E-4BA9-AFA7-A1302A38DEFD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6A517843-41D3-4140-9C8B-F20313554C27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F2B75559-A163-4224-90F6-1A42DE4152C2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B44C401C-EBAB-48E9-A676-B7B601E6AD5D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DC1717A2-EA0C-4BAA-8488-54F40AAD6F2A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E1EDF9E5-B397-4A3F-ACBD-11A2DC339647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63B86F5A-D00D-47FB-A244-A64ED16FD00C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B93B0FA2-B800-4152-96E8-10994EE5F5BE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572B373F-1D11-4006-B703-2FD5A96D408A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94022C55-D735-4B7A-9905-6C7650D0C567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81AF652C-45A0-42A1-ADE0-44C220F96489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2A822646-6FA2-4874-BA26-758F706D2ABA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B62CBCBB-EEF8-4FFE-B2AD-EE5827D2FE49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625C5693-1855-4A0B-A147-6210366FC885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Basisdata!$A$4:$A$8</xm:f>
          </x14:formula1>
          <xm:sqref>C16:H16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</x14:dataValidation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>
    <tabColor rgb="FF00FF00"/>
  </sheetPr>
  <dimension ref="A1:M66"/>
  <sheetViews>
    <sheetView topLeftCell="A10" zoomScaleNormal="100" workbookViewId="0">
      <selection activeCell="C37" sqref="C37:H37"/>
    </sheetView>
  </sheetViews>
  <sheetFormatPr defaultColWidth="9.140625" defaultRowHeight="15" x14ac:dyDescent="0.25"/>
  <cols>
    <col min="1" max="5" width="12.7109375" style="66" customWidth="1"/>
    <col min="6" max="9" width="15.7109375" style="66" customWidth="1"/>
    <col min="10" max="16384" width="9.140625" style="66"/>
  </cols>
  <sheetData>
    <row r="1" spans="1:10" ht="45" customHeight="1" thickBot="1" x14ac:dyDescent="0.3">
      <c r="A1" s="123" t="s">
        <v>22</v>
      </c>
      <c r="B1" s="123"/>
      <c r="C1" s="123"/>
      <c r="D1" s="123"/>
      <c r="E1" s="123"/>
      <c r="F1" s="123"/>
      <c r="G1" s="123"/>
      <c r="H1" s="123"/>
      <c r="I1" s="123"/>
    </row>
    <row r="2" spans="1:10" ht="45" customHeight="1" thickBot="1" x14ac:dyDescent="0.3">
      <c r="A2" s="124" t="s">
        <v>496</v>
      </c>
      <c r="B2" s="125"/>
      <c r="C2" s="125"/>
      <c r="D2" s="125"/>
      <c r="E2" s="125"/>
      <c r="F2" s="125"/>
      <c r="G2" s="125"/>
      <c r="H2" s="125"/>
      <c r="I2" s="126"/>
    </row>
    <row r="3" spans="1:10" ht="26.25" x14ac:dyDescent="0.25">
      <c r="A3" s="106" t="s">
        <v>528</v>
      </c>
      <c r="B3" s="106"/>
      <c r="C3" s="106"/>
      <c r="D3" s="106"/>
      <c r="E3" s="106"/>
      <c r="F3" s="106"/>
      <c r="G3" s="106"/>
      <c r="H3" s="106"/>
      <c r="I3" s="106"/>
    </row>
    <row r="4" spans="1:10" ht="15.75" x14ac:dyDescent="0.25">
      <c r="A4" s="63" t="s">
        <v>23</v>
      </c>
      <c r="B4" s="127" t="s">
        <v>311</v>
      </c>
      <c r="C4" s="128"/>
      <c r="D4" s="128"/>
      <c r="E4" s="129"/>
      <c r="F4" s="130" t="s">
        <v>28</v>
      </c>
      <c r="G4" s="130"/>
      <c r="H4" s="130"/>
      <c r="I4" s="130"/>
    </row>
    <row r="5" spans="1:10" ht="15.75" customHeight="1" x14ac:dyDescent="0.25">
      <c r="A5" s="63" t="s">
        <v>529</v>
      </c>
      <c r="B5" s="62">
        <f>VLOOKUP(B4,'Kw Data'!$A$2:$C$88,3,FALSE)</f>
        <v>8670</v>
      </c>
      <c r="C5" s="131" t="str">
        <f>VLOOKUP(B4,'Kw Data'!$A$2:$C$88,2,FALSE)</f>
        <v>Koksijde</v>
      </c>
      <c r="D5" s="132" t="e">
        <f>VLOOKUP(D4,'Kw Data'!$A$2:$C$88,3,FALSE)</f>
        <v>#N/A</v>
      </c>
      <c r="E5" s="133" t="e">
        <f>VLOOKUP(E4,'Kw Data'!$A$2:$C$88,3,FALSE)</f>
        <v>#N/A</v>
      </c>
      <c r="F5" s="118" t="s">
        <v>639</v>
      </c>
      <c r="G5" s="122"/>
      <c r="H5" s="122" t="s">
        <v>635</v>
      </c>
      <c r="I5" s="122"/>
    </row>
    <row r="6" spans="1:10" ht="15.75" x14ac:dyDescent="0.25">
      <c r="A6" s="63" t="s">
        <v>24</v>
      </c>
      <c r="B6" s="120" t="s">
        <v>152</v>
      </c>
      <c r="C6" s="97"/>
      <c r="D6" s="97"/>
      <c r="E6" s="121"/>
      <c r="F6" s="118"/>
      <c r="G6" s="122"/>
      <c r="H6" s="122"/>
      <c r="I6" s="122"/>
    </row>
    <row r="7" spans="1:10" x14ac:dyDescent="0.25">
      <c r="A7" s="63" t="s">
        <v>25</v>
      </c>
      <c r="B7" s="116" t="s">
        <v>933</v>
      </c>
      <c r="C7" s="117"/>
      <c r="D7" s="117"/>
      <c r="E7" s="118"/>
      <c r="F7" s="118"/>
      <c r="G7" s="122"/>
      <c r="H7" s="122"/>
      <c r="I7" s="122"/>
    </row>
    <row r="8" spans="1:10" x14ac:dyDescent="0.25">
      <c r="A8" s="63" t="s">
        <v>26</v>
      </c>
      <c r="B8" s="116" t="s">
        <v>886</v>
      </c>
      <c r="C8" s="117"/>
      <c r="D8" s="117"/>
      <c r="E8" s="118"/>
      <c r="F8" s="118"/>
      <c r="G8" s="122"/>
      <c r="H8" s="122"/>
      <c r="I8" s="122"/>
    </row>
    <row r="9" spans="1:10" x14ac:dyDescent="0.25">
      <c r="A9" s="64" t="s">
        <v>27</v>
      </c>
      <c r="B9" s="116" t="s">
        <v>914</v>
      </c>
      <c r="C9" s="117"/>
      <c r="D9" s="117"/>
      <c r="E9" s="118"/>
      <c r="F9" s="65" t="s">
        <v>146</v>
      </c>
      <c r="G9" s="67" t="s">
        <v>897</v>
      </c>
      <c r="H9" s="63" t="s">
        <v>29</v>
      </c>
      <c r="I9" s="68">
        <v>43004</v>
      </c>
    </row>
    <row r="10" spans="1:10" x14ac:dyDescent="0.25">
      <c r="A10" s="119" t="s">
        <v>30</v>
      </c>
      <c r="B10" s="119"/>
      <c r="C10" s="117" t="s">
        <v>640</v>
      </c>
      <c r="D10" s="117"/>
      <c r="E10" s="117"/>
      <c r="F10" s="117"/>
      <c r="G10" s="117"/>
      <c r="H10" s="117"/>
      <c r="I10" s="118"/>
    </row>
    <row r="11" spans="1:10" x14ac:dyDescent="0.25">
      <c r="A11" s="114" t="s">
        <v>31</v>
      </c>
      <c r="B11" s="115"/>
      <c r="C11" s="116" t="s">
        <v>895</v>
      </c>
      <c r="D11" s="117"/>
      <c r="E11" s="117"/>
      <c r="F11" s="117"/>
      <c r="G11" s="117"/>
      <c r="H11" s="117"/>
      <c r="I11" s="118"/>
    </row>
    <row r="12" spans="1:10" x14ac:dyDescent="0.25">
      <c r="A12" s="114"/>
      <c r="B12" s="115"/>
      <c r="C12" s="116" t="s">
        <v>888</v>
      </c>
      <c r="D12" s="117"/>
      <c r="E12" s="117"/>
      <c r="F12" s="117"/>
      <c r="G12" s="117"/>
      <c r="H12" s="117"/>
      <c r="I12" s="118"/>
    </row>
    <row r="13" spans="1:10" x14ac:dyDescent="0.25">
      <c r="A13" s="114"/>
      <c r="B13" s="115"/>
      <c r="C13" s="116" t="s">
        <v>896</v>
      </c>
      <c r="D13" s="117"/>
      <c r="E13" s="117"/>
      <c r="F13" s="117"/>
      <c r="G13" s="117"/>
      <c r="H13" s="117"/>
      <c r="I13" s="118"/>
    </row>
    <row r="14" spans="1:10" x14ac:dyDescent="0.25">
      <c r="A14" s="114"/>
      <c r="B14" s="115"/>
      <c r="C14" s="116"/>
      <c r="D14" s="117"/>
      <c r="E14" s="117"/>
      <c r="F14" s="117"/>
      <c r="G14" s="117"/>
      <c r="H14" s="117"/>
      <c r="I14" s="118"/>
    </row>
    <row r="15" spans="1:10" ht="26.25" x14ac:dyDescent="0.25">
      <c r="A15" s="106" t="s">
        <v>32</v>
      </c>
      <c r="B15" s="106"/>
      <c r="C15" s="106"/>
      <c r="D15" s="106"/>
      <c r="E15" s="106"/>
      <c r="F15" s="106"/>
      <c r="G15" s="106"/>
      <c r="H15" s="106"/>
      <c r="I15" s="106"/>
    </row>
    <row r="16" spans="1:10" ht="69.95" customHeight="1" x14ac:dyDescent="0.25">
      <c r="A16" s="94" t="s">
        <v>33</v>
      </c>
      <c r="B16" s="94"/>
      <c r="C16" s="95" t="s">
        <v>61</v>
      </c>
      <c r="D16" s="96"/>
      <c r="E16" s="96"/>
      <c r="F16" s="96"/>
      <c r="G16" s="96"/>
      <c r="H16" s="111"/>
      <c r="I16" s="70">
        <f>VLOOKUP(C16,Basisdata!$A$4:$B$8,2,FALSE)</f>
        <v>100</v>
      </c>
      <c r="J16" s="71" t="s">
        <v>466</v>
      </c>
    </row>
    <row r="17" spans="1:13" ht="69.95" customHeight="1" x14ac:dyDescent="0.25">
      <c r="A17" s="94" t="s">
        <v>34</v>
      </c>
      <c r="B17" s="94"/>
      <c r="C17" s="95" t="s">
        <v>1</v>
      </c>
      <c r="D17" s="96"/>
      <c r="E17" s="96"/>
      <c r="F17" s="96"/>
      <c r="G17" s="96"/>
      <c r="H17" s="111"/>
      <c r="I17" s="70">
        <f>VLOOKUP(C17,Basisdata!$E$4:$F$8,2,FALSE)</f>
        <v>1</v>
      </c>
      <c r="J17" s="71" t="s">
        <v>466</v>
      </c>
    </row>
    <row r="18" spans="1:13" ht="69.95" customHeight="1" x14ac:dyDescent="0.25">
      <c r="A18" s="94" t="s">
        <v>35</v>
      </c>
      <c r="B18" s="94"/>
      <c r="C18" s="95" t="s">
        <v>522</v>
      </c>
      <c r="D18" s="96"/>
      <c r="E18" s="96"/>
      <c r="F18" s="96"/>
      <c r="G18" s="96"/>
      <c r="H18" s="111"/>
      <c r="I18" s="70">
        <f>VLOOKUP(C18,Basisdata!A13:B20,2,FALSE)</f>
        <v>1.5</v>
      </c>
      <c r="J18" s="71" t="s">
        <v>466</v>
      </c>
    </row>
    <row r="19" spans="1:13" ht="69.95" customHeight="1" x14ac:dyDescent="0.25">
      <c r="A19" s="94" t="s">
        <v>36</v>
      </c>
      <c r="B19" s="94"/>
      <c r="C19" s="95" t="s">
        <v>490</v>
      </c>
      <c r="D19" s="96"/>
      <c r="E19" s="96"/>
      <c r="F19" s="96"/>
      <c r="G19" s="96"/>
      <c r="H19" s="111"/>
      <c r="I19" s="72">
        <f>VLOOKUP(C19,Basisdata!$E$13:$F$18,2,FALSE)</f>
        <v>1</v>
      </c>
      <c r="J19" s="71" t="s">
        <v>466</v>
      </c>
    </row>
    <row r="20" spans="1:13" ht="15.75" x14ac:dyDescent="0.25">
      <c r="A20" s="98" t="s">
        <v>526</v>
      </c>
      <c r="B20" s="99"/>
      <c r="C20" s="112" t="s">
        <v>898</v>
      </c>
      <c r="D20" s="112"/>
      <c r="E20" s="112"/>
      <c r="F20" s="112"/>
      <c r="G20" s="112"/>
      <c r="H20" s="113"/>
      <c r="I20" s="69">
        <v>1</v>
      </c>
    </row>
    <row r="21" spans="1:13" ht="15.75" x14ac:dyDescent="0.25">
      <c r="A21" s="98"/>
      <c r="B21" s="99"/>
      <c r="C21" s="103" t="s">
        <v>899</v>
      </c>
      <c r="D21" s="103"/>
      <c r="E21" s="103"/>
      <c r="F21" s="103"/>
      <c r="G21" s="103"/>
      <c r="H21" s="104"/>
      <c r="I21" s="69">
        <v>1</v>
      </c>
    </row>
    <row r="22" spans="1:13" ht="15.75" x14ac:dyDescent="0.25">
      <c r="A22" s="98"/>
      <c r="B22" s="99"/>
      <c r="C22" s="103" t="s">
        <v>1283</v>
      </c>
      <c r="D22" s="103"/>
      <c r="E22" s="103"/>
      <c r="F22" s="103"/>
      <c r="G22" s="103"/>
      <c r="H22" s="104"/>
      <c r="I22" s="69">
        <v>1</v>
      </c>
    </row>
    <row r="23" spans="1:13" ht="60" customHeight="1" x14ac:dyDescent="0.25">
      <c r="A23" s="92" t="s">
        <v>37</v>
      </c>
      <c r="B23" s="92"/>
      <c r="C23" s="93" t="str">
        <f>VLOOKUP(J23,Basisdata!$A$25:$E$28,2,FALSE)</f>
        <v>hoog brandrisico, technische maatregelen nodig</v>
      </c>
      <c r="D23" s="93"/>
      <c r="E23" s="93"/>
      <c r="F23" s="93"/>
      <c r="G23" s="93"/>
      <c r="H23" s="110"/>
      <c r="I23" s="73">
        <f>+I16*I17*I18*I19*(I20*I21*I22)</f>
        <v>150</v>
      </c>
      <c r="J23" s="63">
        <f>+IF(I23&gt;400,10000,+IF(I23&gt;100,400,+IF(I23&gt;25,100,25)))</f>
        <v>400</v>
      </c>
    </row>
    <row r="24" spans="1:13" ht="28.5" customHeight="1" x14ac:dyDescent="0.25">
      <c r="A24" s="92" t="s">
        <v>119</v>
      </c>
      <c r="B24" s="92"/>
      <c r="C24" s="92"/>
      <c r="D24" s="92"/>
      <c r="E24" s="92"/>
      <c r="F24" s="92"/>
      <c r="G24" s="92"/>
      <c r="H24" s="92"/>
      <c r="I24" s="92"/>
    </row>
    <row r="25" spans="1:13" ht="30" x14ac:dyDescent="0.25">
      <c r="A25" s="107" t="s">
        <v>4</v>
      </c>
      <c r="B25" s="107"/>
      <c r="C25" s="107" t="s">
        <v>5</v>
      </c>
      <c r="D25" s="107"/>
      <c r="E25" s="107"/>
      <c r="F25" s="107"/>
      <c r="G25" s="107"/>
      <c r="H25" s="107"/>
      <c r="I25" s="74" t="s">
        <v>125</v>
      </c>
      <c r="M25" s="63"/>
    </row>
    <row r="26" spans="1:13" ht="15.75" x14ac:dyDescent="0.25">
      <c r="A26" s="105" t="s">
        <v>6</v>
      </c>
      <c r="B26" s="105"/>
      <c r="C26" s="95" t="s">
        <v>475</v>
      </c>
      <c r="D26" s="96"/>
      <c r="E26" s="96"/>
      <c r="F26" s="96"/>
      <c r="G26" s="96"/>
      <c r="H26" s="96"/>
      <c r="I26" s="75">
        <f>VLOOKUP(C26,Basisdata!$I$4:$J$21,2,FALSE)</f>
        <v>2</v>
      </c>
    </row>
    <row r="27" spans="1:13" ht="15.75" x14ac:dyDescent="0.25">
      <c r="A27" s="105" t="s">
        <v>7</v>
      </c>
      <c r="B27" s="105"/>
      <c r="C27" s="95" t="s">
        <v>495</v>
      </c>
      <c r="D27" s="96"/>
      <c r="E27" s="96"/>
      <c r="F27" s="96"/>
      <c r="G27" s="96"/>
      <c r="H27" s="96"/>
      <c r="I27" s="75">
        <f>VLOOKUP(C27,Basisdata!$I$4:$J$21,2,FALSE)</f>
        <v>2</v>
      </c>
    </row>
    <row r="28" spans="1:13" ht="15.75" x14ac:dyDescent="0.25">
      <c r="A28" s="105" t="s">
        <v>9</v>
      </c>
      <c r="B28" s="105"/>
      <c r="C28" s="95" t="s">
        <v>371</v>
      </c>
      <c r="D28" s="96"/>
      <c r="E28" s="96"/>
      <c r="F28" s="96"/>
      <c r="G28" s="96"/>
      <c r="H28" s="96"/>
      <c r="I28" s="75">
        <f>VLOOKUP(C28,Basisdata!$I$4:$J$21,2,FALSE)</f>
        <v>2</v>
      </c>
    </row>
    <row r="29" spans="1:13" ht="15.75" x14ac:dyDescent="0.25">
      <c r="A29" s="105" t="s">
        <v>10</v>
      </c>
      <c r="B29" s="105"/>
      <c r="C29" s="95" t="s">
        <v>141</v>
      </c>
      <c r="D29" s="96"/>
      <c r="E29" s="96"/>
      <c r="F29" s="96"/>
      <c r="G29" s="96"/>
      <c r="H29" s="96"/>
      <c r="I29" s="75">
        <f>VLOOKUP(C29,Basisdata!$I$4:$J$21,2,FALSE)</f>
        <v>2</v>
      </c>
    </row>
    <row r="30" spans="1:13" ht="15.75" x14ac:dyDescent="0.25">
      <c r="A30" s="105" t="s">
        <v>120</v>
      </c>
      <c r="B30" s="105"/>
      <c r="C30" s="95" t="s">
        <v>67</v>
      </c>
      <c r="D30" s="96"/>
      <c r="E30" s="96"/>
      <c r="F30" s="96"/>
      <c r="G30" s="96"/>
      <c r="H30" s="96"/>
      <c r="I30" s="75">
        <f>VLOOKUP(C30,Basisdata!$I$4:$J$21,2,FALSE)</f>
        <v>5</v>
      </c>
    </row>
    <row r="31" spans="1:13" ht="15.75" x14ac:dyDescent="0.25">
      <c r="A31" s="105" t="s">
        <v>121</v>
      </c>
      <c r="B31" s="105"/>
      <c r="C31" s="95" t="s">
        <v>60</v>
      </c>
      <c r="D31" s="96"/>
      <c r="E31" s="96"/>
      <c r="F31" s="96"/>
      <c r="G31" s="96"/>
      <c r="H31" s="96"/>
      <c r="I31" s="75">
        <f>VLOOKUP(C31,Basisdata!$I$4:$J$21,2,FALSE)</f>
        <v>10</v>
      </c>
    </row>
    <row r="32" spans="1:13" ht="15.75" x14ac:dyDescent="0.25">
      <c r="A32" s="105" t="s">
        <v>122</v>
      </c>
      <c r="B32" s="105"/>
      <c r="C32" s="95" t="s">
        <v>55</v>
      </c>
      <c r="D32" s="96"/>
      <c r="E32" s="96"/>
      <c r="F32" s="96"/>
      <c r="G32" s="96"/>
      <c r="H32" s="96"/>
      <c r="I32" s="75">
        <f>VLOOKUP(C32,Basisdata!$I$4:$J$21,2,FALSE)</f>
        <v>10</v>
      </c>
    </row>
    <row r="33" spans="1:10" ht="15.75" x14ac:dyDescent="0.25">
      <c r="A33" s="105" t="s">
        <v>123</v>
      </c>
      <c r="B33" s="105"/>
      <c r="C33" s="95" t="s">
        <v>8</v>
      </c>
      <c r="D33" s="96"/>
      <c r="E33" s="96"/>
      <c r="F33" s="96"/>
      <c r="G33" s="96"/>
      <c r="H33" s="96"/>
      <c r="I33" s="75">
        <f>VLOOKUP(C33,Basisdata!$I$4:$J$21,2,FALSE)</f>
        <v>1</v>
      </c>
    </row>
    <row r="34" spans="1:10" ht="60" customHeight="1" x14ac:dyDescent="0.25">
      <c r="A34" s="92" t="s">
        <v>129</v>
      </c>
      <c r="B34" s="92"/>
      <c r="C34" s="93" t="str">
        <f>VLOOKUP(J34,Basisdata!$A$25:$E$28,2,FALSE)</f>
        <v>normaal brandrisico, basisbeveiliging</v>
      </c>
      <c r="D34" s="93"/>
      <c r="E34" s="93"/>
      <c r="F34" s="93"/>
      <c r="G34" s="93"/>
      <c r="H34" s="93"/>
      <c r="I34" s="76">
        <f>+I23/(I26*I27*I28*I29*I30*I31*I32*I33)</f>
        <v>1.8749999999999999E-2</v>
      </c>
      <c r="J34" s="63">
        <f>+IF(I34&gt;400,10000,+IF(I34&gt;100,400,+IF(I34&gt;25,100,25)))</f>
        <v>25</v>
      </c>
    </row>
    <row r="35" spans="1:10" ht="26.25" x14ac:dyDescent="0.25">
      <c r="A35" s="106" t="s">
        <v>128</v>
      </c>
      <c r="B35" s="106"/>
      <c r="C35" s="106"/>
      <c r="D35" s="106"/>
      <c r="E35" s="106"/>
      <c r="F35" s="106"/>
      <c r="G35" s="106"/>
      <c r="H35" s="106"/>
      <c r="I35" s="106"/>
    </row>
    <row r="36" spans="1:10" ht="39.75" customHeight="1" x14ac:dyDescent="0.25">
      <c r="A36" s="94" t="s">
        <v>133</v>
      </c>
      <c r="B36" s="94"/>
      <c r="C36" s="95" t="s">
        <v>103</v>
      </c>
      <c r="D36" s="96"/>
      <c r="E36" s="96"/>
      <c r="F36" s="96"/>
      <c r="G36" s="96"/>
      <c r="H36" s="96"/>
      <c r="I36" s="77">
        <f>VLOOKUP(C36,Basisdata!$I$41:$J$46,2,FALSE)</f>
        <v>10</v>
      </c>
    </row>
    <row r="37" spans="1:10" ht="39.75" customHeight="1" x14ac:dyDescent="0.25">
      <c r="A37" s="94" t="s">
        <v>130</v>
      </c>
      <c r="B37" s="94"/>
      <c r="C37" s="95" t="s">
        <v>91</v>
      </c>
      <c r="D37" s="96"/>
      <c r="E37" s="96"/>
      <c r="F37" s="96"/>
      <c r="G37" s="96"/>
      <c r="H37" s="96"/>
      <c r="I37" s="77" t="str">
        <f>+IF(I36="N/A",VLOOKUP(C37,Basisdata!$A$33:$B$37,2,FALSE),"N/A")</f>
        <v>N/A</v>
      </c>
    </row>
    <row r="38" spans="1:10" ht="39.950000000000003" customHeight="1" x14ac:dyDescent="0.25">
      <c r="A38" s="92" t="s">
        <v>467</v>
      </c>
      <c r="B38" s="92"/>
      <c r="C38" s="95" t="s">
        <v>14</v>
      </c>
      <c r="D38" s="96"/>
      <c r="E38" s="96"/>
      <c r="F38" s="96"/>
      <c r="G38" s="96"/>
      <c r="H38" s="96"/>
      <c r="I38" s="77" t="str">
        <f>+IF(I36="N/A",VLOOKUP(C38,Basisdata!$E$33:$F$37,2,FALSE),"N/A")</f>
        <v>N/A</v>
      </c>
    </row>
    <row r="39" spans="1:10" ht="39.950000000000003" customHeight="1" x14ac:dyDescent="0.25">
      <c r="A39" s="94" t="s">
        <v>131</v>
      </c>
      <c r="B39" s="94"/>
      <c r="C39" s="95" t="s">
        <v>527</v>
      </c>
      <c r="D39" s="96"/>
      <c r="E39" s="96"/>
      <c r="F39" s="96"/>
      <c r="G39" s="96"/>
      <c r="H39" s="96"/>
      <c r="I39" s="77" t="str">
        <f>+IF(I36="N/A",VLOOKUP(C39,Basisdata!$I$33:$J$37,2,FALSE),"N/A")</f>
        <v>N/A</v>
      </c>
    </row>
    <row r="40" spans="1:10" ht="39.950000000000003" customHeight="1" x14ac:dyDescent="0.25">
      <c r="A40" s="94" t="s">
        <v>132</v>
      </c>
      <c r="B40" s="94"/>
      <c r="C40" s="95" t="s">
        <v>99</v>
      </c>
      <c r="D40" s="96"/>
      <c r="E40" s="96"/>
      <c r="F40" s="96"/>
      <c r="G40" s="96"/>
      <c r="H40" s="96"/>
      <c r="I40" s="77" t="str">
        <f>+IF(I36="N/A",VLOOKUP(C40,Basisdata!$E$41:$F$43,2,FALSE),"N/A")</f>
        <v>N/A</v>
      </c>
    </row>
    <row r="41" spans="1:10" ht="39.950000000000003" customHeight="1" x14ac:dyDescent="0.25">
      <c r="A41" s="92" t="s">
        <v>509</v>
      </c>
      <c r="B41" s="92"/>
      <c r="C41" s="97" t="s">
        <v>500</v>
      </c>
      <c r="D41" s="97"/>
      <c r="E41" s="97"/>
      <c r="F41" s="97"/>
      <c r="G41" s="97"/>
      <c r="H41" s="97"/>
      <c r="I41" s="78" t="str">
        <f>+IF(I36="N/A",VLOOKUP(C41,Basisdata!$A$41:$B$42,2,FALSE),"N/A")</f>
        <v>N/A</v>
      </c>
    </row>
    <row r="42" spans="1:10" ht="39.950000000000003" customHeight="1" x14ac:dyDescent="0.25">
      <c r="A42" s="92" t="s">
        <v>502</v>
      </c>
      <c r="B42" s="92"/>
      <c r="C42" s="108" t="s">
        <v>503</v>
      </c>
      <c r="D42" s="108"/>
      <c r="E42" s="108"/>
      <c r="F42" s="108"/>
      <c r="G42" s="108"/>
      <c r="H42" s="108"/>
      <c r="I42" s="78" t="str">
        <f>+IF(I36="N/A",VLOOKUP(C42,Basisdata!A49:B50,2,FALSE),"N/A")</f>
        <v>N/A</v>
      </c>
    </row>
    <row r="43" spans="1:10" ht="39.950000000000003" customHeight="1" x14ac:dyDescent="0.25">
      <c r="A43" s="94" t="s">
        <v>510</v>
      </c>
      <c r="B43" s="94"/>
      <c r="C43" s="108" t="s">
        <v>506</v>
      </c>
      <c r="D43" s="108"/>
      <c r="E43" s="108"/>
      <c r="F43" s="108"/>
      <c r="G43" s="108"/>
      <c r="H43" s="108"/>
      <c r="I43" s="78" t="str">
        <f>+IF(I36="N/A",VLOOKUP(C43,Basisdata!E49:F51,2,FALSE),"N/A")</f>
        <v>N/A</v>
      </c>
    </row>
    <row r="44" spans="1:10" ht="15.75" x14ac:dyDescent="0.25">
      <c r="A44" s="98" t="s">
        <v>526</v>
      </c>
      <c r="B44" s="99"/>
      <c r="C44" s="109"/>
      <c r="D44" s="109"/>
      <c r="E44" s="109"/>
      <c r="F44" s="109"/>
      <c r="G44" s="109"/>
      <c r="H44" s="100"/>
      <c r="I44" s="69">
        <v>1</v>
      </c>
    </row>
    <row r="45" spans="1:10" ht="15.75" x14ac:dyDescent="0.25">
      <c r="A45" s="98"/>
      <c r="B45" s="99"/>
      <c r="C45" s="103" t="s">
        <v>900</v>
      </c>
      <c r="D45" s="103"/>
      <c r="E45" s="103"/>
      <c r="F45" s="103"/>
      <c r="G45" s="103"/>
      <c r="H45" s="104"/>
      <c r="I45" s="69">
        <v>1</v>
      </c>
    </row>
    <row r="46" spans="1:10" ht="15.75" x14ac:dyDescent="0.25">
      <c r="A46" s="98"/>
      <c r="B46" s="99"/>
      <c r="C46" s="103"/>
      <c r="D46" s="103"/>
      <c r="E46" s="103"/>
      <c r="F46" s="103"/>
      <c r="G46" s="103"/>
      <c r="H46" s="104"/>
      <c r="I46" s="69">
        <v>1</v>
      </c>
    </row>
    <row r="47" spans="1:10" ht="60" customHeight="1" x14ac:dyDescent="0.25">
      <c r="A47" s="92" t="s">
        <v>134</v>
      </c>
      <c r="B47" s="92"/>
      <c r="C47" s="93" t="str">
        <f>VLOOKUP(J47,Basisdata!$A$59:$E$62,2,FALSE)</f>
        <v>evacuatie voldoende</v>
      </c>
      <c r="D47" s="93"/>
      <c r="E47" s="93"/>
      <c r="F47" s="93"/>
      <c r="G47" s="93"/>
      <c r="H47" s="93"/>
      <c r="I47" s="76">
        <f>IF(I36="N/A",+I34*I37*I38*I39*I40*I41*I42*I43*I44*I45*I46,+I34*I36*I44*I45*I46)</f>
        <v>0.1875</v>
      </c>
      <c r="J47" s="63">
        <f>+IF(I47&gt;400,10000,+IF(I47&gt;100,400,+IF(I47&gt;25,100,25)))</f>
        <v>25</v>
      </c>
    </row>
    <row r="48" spans="1:10" ht="28.5" customHeight="1" x14ac:dyDescent="0.25">
      <c r="A48" s="92" t="s">
        <v>477</v>
      </c>
      <c r="B48" s="92"/>
      <c r="C48" s="92"/>
      <c r="D48" s="92"/>
      <c r="E48" s="92"/>
      <c r="F48" s="92"/>
      <c r="G48" s="92"/>
      <c r="H48" s="92"/>
      <c r="I48" s="92"/>
    </row>
    <row r="49" spans="1:10" ht="30" x14ac:dyDescent="0.25">
      <c r="A49" s="107" t="s">
        <v>4</v>
      </c>
      <c r="B49" s="107"/>
      <c r="C49" s="107" t="s">
        <v>5</v>
      </c>
      <c r="D49" s="107"/>
      <c r="E49" s="107"/>
      <c r="F49" s="107"/>
      <c r="G49" s="107"/>
      <c r="H49" s="107"/>
      <c r="I49" s="74" t="s">
        <v>125</v>
      </c>
    </row>
    <row r="50" spans="1:10" ht="15.75" x14ac:dyDescent="0.25">
      <c r="A50" s="105" t="s">
        <v>6</v>
      </c>
      <c r="B50" s="105"/>
      <c r="C50" s="95" t="s">
        <v>487</v>
      </c>
      <c r="D50" s="96"/>
      <c r="E50" s="96"/>
      <c r="F50" s="96"/>
      <c r="G50" s="96"/>
      <c r="H50" s="96"/>
      <c r="I50" s="75">
        <f>VLOOKUP(C50,Basisdata!$I$59:$J$69,2,FALSE)</f>
        <v>1.5</v>
      </c>
    </row>
    <row r="51" spans="1:10" ht="15.75" x14ac:dyDescent="0.25">
      <c r="A51" s="105" t="s">
        <v>7</v>
      </c>
      <c r="B51" s="105"/>
      <c r="C51" s="95" t="s">
        <v>489</v>
      </c>
      <c r="D51" s="96"/>
      <c r="E51" s="96"/>
      <c r="F51" s="96"/>
      <c r="G51" s="96"/>
      <c r="H51" s="96"/>
      <c r="I51" s="75">
        <f>VLOOKUP(C51,Basisdata!$I$59:$J$69,2,FALSE)</f>
        <v>1</v>
      </c>
    </row>
    <row r="52" spans="1:10" ht="15.75" x14ac:dyDescent="0.25">
      <c r="A52" s="105" t="s">
        <v>9</v>
      </c>
      <c r="B52" s="105"/>
      <c r="C52" s="95" t="s">
        <v>489</v>
      </c>
      <c r="D52" s="96"/>
      <c r="E52" s="96"/>
      <c r="F52" s="96"/>
      <c r="G52" s="96"/>
      <c r="H52" s="96"/>
      <c r="I52" s="75">
        <f>VLOOKUP(C52,Basisdata!$I$59:$J$69,2,FALSE)</f>
        <v>1</v>
      </c>
    </row>
    <row r="53" spans="1:10" ht="15.75" x14ac:dyDescent="0.25">
      <c r="A53" s="105" t="s">
        <v>10</v>
      </c>
      <c r="B53" s="105"/>
      <c r="C53" s="95" t="s">
        <v>489</v>
      </c>
      <c r="D53" s="96"/>
      <c r="E53" s="96"/>
      <c r="F53" s="96"/>
      <c r="G53" s="96"/>
      <c r="H53" s="96"/>
      <c r="I53" s="75">
        <f>VLOOKUP(C53,Basisdata!$I$59:$J$69,2,FALSE)</f>
        <v>1</v>
      </c>
    </row>
    <row r="54" spans="1:10" ht="15.75" x14ac:dyDescent="0.25">
      <c r="A54" s="105" t="s">
        <v>120</v>
      </c>
      <c r="B54" s="105"/>
      <c r="C54" s="95" t="s">
        <v>489</v>
      </c>
      <c r="D54" s="96"/>
      <c r="E54" s="96"/>
      <c r="F54" s="96"/>
      <c r="G54" s="96"/>
      <c r="H54" s="96"/>
      <c r="I54" s="75">
        <f>VLOOKUP(C54,Basisdata!$I$59:$J$69,2,FALSE)</f>
        <v>1</v>
      </c>
    </row>
    <row r="55" spans="1:10" ht="15.75" x14ac:dyDescent="0.25">
      <c r="A55" s="105" t="s">
        <v>121</v>
      </c>
      <c r="B55" s="105"/>
      <c r="C55" s="95" t="s">
        <v>489</v>
      </c>
      <c r="D55" s="96"/>
      <c r="E55" s="96"/>
      <c r="F55" s="96"/>
      <c r="G55" s="96"/>
      <c r="H55" s="96"/>
      <c r="I55" s="75">
        <f>VLOOKUP(C55,Basisdata!$I$59:$J$69,2,FALSE)</f>
        <v>1</v>
      </c>
    </row>
    <row r="56" spans="1:10" ht="15.75" x14ac:dyDescent="0.25">
      <c r="A56" s="105" t="s">
        <v>122</v>
      </c>
      <c r="B56" s="105"/>
      <c r="C56" s="95" t="s">
        <v>489</v>
      </c>
      <c r="D56" s="96"/>
      <c r="E56" s="96"/>
      <c r="F56" s="96"/>
      <c r="G56" s="96"/>
      <c r="H56" s="96"/>
      <c r="I56" s="75">
        <f>VLOOKUP(C56,Basisdata!$I$59:$J$69,2,FALSE)</f>
        <v>1</v>
      </c>
    </row>
    <row r="57" spans="1:10" ht="15.75" x14ac:dyDescent="0.25">
      <c r="A57" s="105" t="s">
        <v>123</v>
      </c>
      <c r="B57" s="105"/>
      <c r="C57" s="95" t="s">
        <v>489</v>
      </c>
      <c r="D57" s="96"/>
      <c r="E57" s="96"/>
      <c r="F57" s="96"/>
      <c r="G57" s="96"/>
      <c r="H57" s="96"/>
      <c r="I57" s="75">
        <f>VLOOKUP(C57,Basisdata!$I$59:$J$69,2,FALSE)</f>
        <v>1</v>
      </c>
    </row>
    <row r="58" spans="1:10" ht="60" customHeight="1" x14ac:dyDescent="0.25">
      <c r="A58" s="92" t="s">
        <v>478</v>
      </c>
      <c r="B58" s="92"/>
      <c r="C58" s="93" t="str">
        <f>VLOOKUP(J58,Basisdata!$A$59:$E$62,2,FALSE)</f>
        <v>evacuatie voldoende</v>
      </c>
      <c r="D58" s="93"/>
      <c r="E58" s="93"/>
      <c r="F58" s="93"/>
      <c r="G58" s="93"/>
      <c r="H58" s="93"/>
      <c r="I58" s="76">
        <f>+I47/(I50*I51*I52*I53*I54*I55*I56*I57)</f>
        <v>0.125</v>
      </c>
      <c r="J58" s="63">
        <f>+IF(I58&gt;400,10000,+IF(I58&gt;100,400,+IF(I58&gt;25,100,25)))</f>
        <v>25</v>
      </c>
    </row>
    <row r="59" spans="1:10" ht="26.25" x14ac:dyDescent="0.25">
      <c r="A59" s="106" t="s">
        <v>135</v>
      </c>
      <c r="B59" s="106"/>
      <c r="C59" s="106"/>
      <c r="D59" s="106"/>
      <c r="E59" s="106"/>
      <c r="F59" s="106"/>
      <c r="G59" s="106"/>
      <c r="H59" s="106"/>
      <c r="I59" s="106"/>
    </row>
    <row r="60" spans="1:10" ht="35.1" customHeight="1" x14ac:dyDescent="0.25">
      <c r="A60" s="94" t="s">
        <v>136</v>
      </c>
      <c r="B60" s="94"/>
      <c r="C60" s="95" t="s">
        <v>140</v>
      </c>
      <c r="D60" s="96"/>
      <c r="E60" s="96"/>
      <c r="F60" s="96"/>
      <c r="G60" s="96"/>
      <c r="H60" s="96"/>
      <c r="I60" s="77">
        <f>VLOOKUP(C60,Basisdata!A68:B73,2,FALSE)</f>
        <v>0.1</v>
      </c>
    </row>
    <row r="61" spans="1:10" ht="35.1" customHeight="1" x14ac:dyDescent="0.25">
      <c r="A61" s="94" t="s">
        <v>513</v>
      </c>
      <c r="B61" s="94"/>
      <c r="C61" s="95" t="s">
        <v>18</v>
      </c>
      <c r="D61" s="96"/>
      <c r="E61" s="96"/>
      <c r="F61" s="96"/>
      <c r="G61" s="96"/>
      <c r="H61" s="96"/>
      <c r="I61" s="77">
        <f>VLOOKUP(C61,Basisdata!E68:F73,2,FALSE)</f>
        <v>0.5</v>
      </c>
    </row>
    <row r="62" spans="1:10" ht="35.1" customHeight="1" x14ac:dyDescent="0.25">
      <c r="A62" s="92" t="s">
        <v>514</v>
      </c>
      <c r="B62" s="92"/>
      <c r="C62" s="97" t="s">
        <v>518</v>
      </c>
      <c r="D62" s="97"/>
      <c r="E62" s="97"/>
      <c r="F62" s="97"/>
      <c r="G62" s="97"/>
      <c r="H62" s="97"/>
      <c r="I62" s="79">
        <f>VLOOKUP(C62,Basisdata!A77:B80,2,FALSE)</f>
        <v>1</v>
      </c>
    </row>
    <row r="63" spans="1:10" ht="15.75" x14ac:dyDescent="0.25">
      <c r="A63" s="98" t="s">
        <v>526</v>
      </c>
      <c r="B63" s="99"/>
      <c r="C63" s="100"/>
      <c r="D63" s="101"/>
      <c r="E63" s="101"/>
      <c r="F63" s="101"/>
      <c r="G63" s="101"/>
      <c r="H63" s="102"/>
      <c r="I63" s="69">
        <v>1</v>
      </c>
    </row>
    <row r="64" spans="1:10" ht="15.75" x14ac:dyDescent="0.25">
      <c r="A64" s="98"/>
      <c r="B64" s="99"/>
      <c r="C64" s="103"/>
      <c r="D64" s="103"/>
      <c r="E64" s="103"/>
      <c r="F64" s="103"/>
      <c r="G64" s="103"/>
      <c r="H64" s="104"/>
      <c r="I64" s="69">
        <v>1</v>
      </c>
    </row>
    <row r="65" spans="1:10" ht="15.75" x14ac:dyDescent="0.25">
      <c r="A65" s="98"/>
      <c r="B65" s="99"/>
      <c r="C65" s="103"/>
      <c r="D65" s="103"/>
      <c r="E65" s="103"/>
      <c r="F65" s="103"/>
      <c r="G65" s="103"/>
      <c r="H65" s="104"/>
      <c r="I65" s="69">
        <v>1</v>
      </c>
    </row>
    <row r="66" spans="1:10" ht="60.75" customHeight="1" x14ac:dyDescent="0.25">
      <c r="A66" s="92" t="s">
        <v>137</v>
      </c>
      <c r="B66" s="92"/>
      <c r="C66" s="93" t="str">
        <f>VLOOKUP(J66,Basisdata!A86:E89,2,FALSE)</f>
        <v>brandbestrijdingsdienst adequaat</v>
      </c>
      <c r="D66" s="93"/>
      <c r="E66" s="93"/>
      <c r="F66" s="93"/>
      <c r="G66" s="93"/>
      <c r="H66" s="93"/>
      <c r="I66" s="80">
        <f>+I34*I60*I61*I62*I63*I64*I65</f>
        <v>9.3749999999999997E-4</v>
      </c>
      <c r="J66" s="63">
        <f>+IF(I66&gt;400,10000,+IF(I66&gt;100,400,+IF(I66&gt;25,100,25)))</f>
        <v>25</v>
      </c>
    </row>
  </sheetData>
  <sheetProtection password="CF11" sheet="1" objects="1" scenarios="1"/>
  <mergeCells count="118">
    <mergeCell ref="A1:I1"/>
    <mergeCell ref="A2:I2"/>
    <mergeCell ref="A3:I3"/>
    <mergeCell ref="B4:E4"/>
    <mergeCell ref="F4:I4"/>
    <mergeCell ref="C5:E5"/>
    <mergeCell ref="F5:G5"/>
    <mergeCell ref="H5:I5"/>
    <mergeCell ref="B8:E8"/>
    <mergeCell ref="F8:G8"/>
    <mergeCell ref="H8:I8"/>
    <mergeCell ref="B9:E9"/>
    <mergeCell ref="A10:B10"/>
    <mergeCell ref="C10:I10"/>
    <mergeCell ref="B6:E6"/>
    <mergeCell ref="F6:G6"/>
    <mergeCell ref="H6:I6"/>
    <mergeCell ref="B7:E7"/>
    <mergeCell ref="F7:G7"/>
    <mergeCell ref="H7:I7"/>
    <mergeCell ref="A16:B16"/>
    <mergeCell ref="C16:H16"/>
    <mergeCell ref="A17:B17"/>
    <mergeCell ref="C17:H17"/>
    <mergeCell ref="A18:B18"/>
    <mergeCell ref="C18:H18"/>
    <mergeCell ref="A11:B14"/>
    <mergeCell ref="C11:I11"/>
    <mergeCell ref="C12:I12"/>
    <mergeCell ref="C13:I13"/>
    <mergeCell ref="C14:I14"/>
    <mergeCell ref="A15:I15"/>
    <mergeCell ref="A23:B23"/>
    <mergeCell ref="C23:H23"/>
    <mergeCell ref="A24:I24"/>
    <mergeCell ref="A25:B25"/>
    <mergeCell ref="C25:H25"/>
    <mergeCell ref="A26:B26"/>
    <mergeCell ref="C26:H26"/>
    <mergeCell ref="A19:B19"/>
    <mergeCell ref="C19:H19"/>
    <mergeCell ref="A20:B22"/>
    <mergeCell ref="C20:H20"/>
    <mergeCell ref="C21:H21"/>
    <mergeCell ref="C22:H22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37:B37"/>
    <mergeCell ref="C37:H37"/>
    <mergeCell ref="A38:B38"/>
    <mergeCell ref="C38:H38"/>
    <mergeCell ref="A39:B39"/>
    <mergeCell ref="C39:H39"/>
    <mergeCell ref="A33:B33"/>
    <mergeCell ref="C33:H33"/>
    <mergeCell ref="A34:B34"/>
    <mergeCell ref="C34:H34"/>
    <mergeCell ref="A35:I35"/>
    <mergeCell ref="A36:B36"/>
    <mergeCell ref="C36:H36"/>
    <mergeCell ref="A43:B43"/>
    <mergeCell ref="C43:H43"/>
    <mergeCell ref="A44:B46"/>
    <mergeCell ref="C44:H44"/>
    <mergeCell ref="C45:H45"/>
    <mergeCell ref="C46:H46"/>
    <mergeCell ref="A40:B40"/>
    <mergeCell ref="C40:H40"/>
    <mergeCell ref="A41:B41"/>
    <mergeCell ref="C41:H41"/>
    <mergeCell ref="A42:B42"/>
    <mergeCell ref="C42:H42"/>
    <mergeCell ref="A51:B51"/>
    <mergeCell ref="C51:H51"/>
    <mergeCell ref="A52:B52"/>
    <mergeCell ref="C52:H52"/>
    <mergeCell ref="A53:B53"/>
    <mergeCell ref="C53:H53"/>
    <mergeCell ref="A47:B47"/>
    <mergeCell ref="C47:H47"/>
    <mergeCell ref="A48:I48"/>
    <mergeCell ref="A49:B49"/>
    <mergeCell ref="C49:H49"/>
    <mergeCell ref="A50:B50"/>
    <mergeCell ref="C50:H50"/>
    <mergeCell ref="A57:B57"/>
    <mergeCell ref="C57:H57"/>
    <mergeCell ref="A58:B58"/>
    <mergeCell ref="C58:H58"/>
    <mergeCell ref="A59:I59"/>
    <mergeCell ref="A60:B60"/>
    <mergeCell ref="C60:H60"/>
    <mergeCell ref="A54:B54"/>
    <mergeCell ref="C54:H54"/>
    <mergeCell ref="A55:B55"/>
    <mergeCell ref="C55:H55"/>
    <mergeCell ref="A56:B56"/>
    <mergeCell ref="C56:H56"/>
    <mergeCell ref="A66:B66"/>
    <mergeCell ref="C66:H66"/>
    <mergeCell ref="A61:B61"/>
    <mergeCell ref="C61:H61"/>
    <mergeCell ref="A62:B62"/>
    <mergeCell ref="C62:H62"/>
    <mergeCell ref="A63:B65"/>
    <mergeCell ref="C63:H63"/>
    <mergeCell ref="C64:H64"/>
    <mergeCell ref="C65:H65"/>
  </mergeCells>
  <hyperlinks>
    <hyperlink ref="J16" location="Uitleg!A2" display="?"/>
    <hyperlink ref="J17" location="Uitleg!A18" display="?"/>
    <hyperlink ref="J18" location="Uitleg!A36" display="?"/>
    <hyperlink ref="J19" location="Uitleg!A54" display="?"/>
  </hyperlinks>
  <pageMargins left="0.7" right="0.7" top="0.75" bottom="0.75" header="0.3" footer="0.3"/>
  <pageSetup paperSize="9" scale="69" orientation="portrait" r:id="rId1"/>
  <rowBreaks count="1" manualBreakCount="1">
    <brk id="34" max="8" man="1"/>
  </rowBreaks>
  <colBreaks count="1" manualBreakCount="1">
    <brk id="9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BD2DEE37-28FC-4935-9AA3-994A2B73B8C8}">
            <xm:f>NOT(ISERROR(SEARCH(Basisdata!$B$59,C47)))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0" operator="containsText" id="{07ABD075-EB4A-4791-9C03-BF7CE347D6D5}">
            <xm:f>NOT(ISERROR(SEARCH(Basisdata!$B$60,C47)))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1" operator="containsText" id="{53DB666D-9179-4FF9-91FE-0464F309786C}">
            <xm:f>NOT(ISERROR(SEARCH(Basisdata!$B$61,C47)))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2" operator="containsText" id="{F0788CF8-3C05-4941-AB3F-BAE980EF3EA1}">
            <xm:f>NOT(ISERROR(SEARCH(Basisdata!$B$62,C47)))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C47:H47</xm:sqref>
        </x14:conditionalFormatting>
        <x14:conditionalFormatting xmlns:xm="http://schemas.microsoft.com/office/excel/2006/main">
          <x14:cfRule type="containsText" priority="5" operator="containsText" id="{67326E82-3517-4886-B0D9-E37C84C87ACC}">
            <xm:f>NOT(ISERROR(SEARCH(Basisdata!$B$86,C66)))</xm:f>
            <xm:f>Basisdata!$B$86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6" operator="containsText" id="{98EC16B9-8236-49BF-876C-A5B2699D0995}">
            <xm:f>NOT(ISERROR(SEARCH(Basisdata!$B$87,C66)))</xm:f>
            <xm:f>Basisdata!$B$87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7" operator="containsText" id="{58E299A4-E73A-4EFE-86DB-7FEE93316563}">
            <xm:f>NOT(ISERROR(SEARCH(Basisdata!$B$88,C66)))</xm:f>
            <xm:f>Basisdata!$B$88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8" operator="containsText" id="{2306C98A-75BD-4616-8900-E3CE84A99CDE}">
            <xm:f>NOT(ISERROR(SEARCH(Basisdata!$B$89,C66)))</xm:f>
            <xm:f>Basisdata!$B$89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C66:H66</xm:sqref>
        </x14:conditionalFormatting>
        <x14:conditionalFormatting xmlns:xm="http://schemas.microsoft.com/office/excel/2006/main">
          <x14:cfRule type="containsText" priority="1" operator="containsText" id="{66815E57-F064-495B-9C7F-AABC239BECE5}">
            <xm:f>NOT(ISERROR(SEARCH(Basisdata!$B$59,C58)))</xm:f>
            <xm:f>Basisdata!$B$59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2" operator="containsText" id="{1F5C78DF-60CC-4665-8885-8CBFBE3ABF01}">
            <xm:f>NOT(ISERROR(SEARCH(Basisdata!$B$60,C58)))</xm:f>
            <xm:f>Basisdata!$B$60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3" operator="containsText" id="{F9C65B79-16C7-48C3-A379-AB6FF68C4558}">
            <xm:f>NOT(ISERROR(SEARCH(Basisdata!$B$61,C58)))</xm:f>
            <xm:f>Basisdata!$B$61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4" operator="containsText" id="{747E872E-F97C-426E-89BE-E5764C49D751}">
            <xm:f>NOT(ISERROR(SEARCH(Basisdata!$B$62,C58)))</xm:f>
            <xm:f>Basisdata!$B$62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C58:H58</xm:sqref>
        </x14:conditionalFormatting>
        <x14:conditionalFormatting xmlns:xm="http://schemas.microsoft.com/office/excel/2006/main">
          <x14:cfRule type="containsText" priority="13" operator="containsText" id="{30F30207-E289-4E51-9AC8-97E9275533D1}">
            <xm:f>NOT(ISERROR(SEARCH(Basisdata!$B$25,C23)))</xm:f>
            <xm:f>Basisdata!$B$25</xm:f>
            <x14:dxf>
              <font>
                <b/>
                <i val="0"/>
                <color theme="1"/>
              </font>
              <fill>
                <patternFill>
                  <fgColor theme="1"/>
                  <bgColor rgb="FF00B050"/>
                </patternFill>
              </fill>
            </x14:dxf>
          </x14:cfRule>
          <x14:cfRule type="containsText" priority="14" operator="containsText" id="{3F1D725A-C491-4048-A51E-833FB35A1A9E}">
            <xm:f>NOT(ISERROR(SEARCH(Basisdata!$B$26,C23)))</xm:f>
            <xm:f>Basisdata!$B$26</xm:f>
            <x14:dxf>
              <font>
                <b/>
                <i val="0"/>
                <color auto="1"/>
              </font>
              <fill>
                <patternFill>
                  <fgColor auto="1"/>
                  <bgColor rgb="FFFFFF00"/>
                </patternFill>
              </fill>
            </x14:dxf>
          </x14:cfRule>
          <x14:cfRule type="containsText" priority="15" operator="containsText" id="{BC001F14-2E5F-47B3-8762-358693A363BE}">
            <xm:f>NOT(ISERROR(SEARCH(Basisdata!$B$27,C23)))</xm:f>
            <xm:f>Basisdata!$B$27</xm:f>
            <x14:dxf>
              <font>
                <b/>
                <i val="0"/>
                <color theme="1"/>
              </font>
              <fill>
                <patternFill>
                  <fgColor auto="1"/>
                  <bgColor rgb="FFFFC000"/>
                </patternFill>
              </fill>
            </x14:dxf>
          </x14:cfRule>
          <x14:cfRule type="containsText" priority="16" operator="containsText" id="{6B58FB35-6906-458B-9C52-965643FBA2F6}">
            <xm:f>NOT(ISERROR(SEARCH(Basisdata!$B$28,C23)))</xm:f>
            <xm:f>Basisdata!$B$28</xm:f>
            <x14:dxf>
              <font>
                <b/>
                <i val="0"/>
                <color rgb="FFFFFF00"/>
              </font>
              <fill>
                <patternFill>
                  <bgColor rgb="FFFF0000"/>
                </patternFill>
              </fill>
            </x14:dxf>
          </x14:cfRule>
          <xm:sqref>C23:H23 C34:H34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promptTitle="Invulmethodologie" prompt="Waarde is 1 indien er geen significante invloed op de situatie is; waarde is groter dan 1 wanneer de situatie verslechtert.">
          <x14:formula1>
            <xm:f>Basisdata!$H$85:$H$93</xm:f>
          </x14:formula1>
          <xm:sqref>I44:I46 I20:I22 I63:I65</xm:sqref>
        </x14:dataValidation>
        <x14:dataValidation type="list" allowBlank="1" showInputMessage="1" showErrorMessage="1">
          <x14:formula1>
            <xm:f>'Kw Data'!$A$2:$A$88</xm:f>
          </x14:formula1>
          <xm:sqref>B4:E4</xm:sqref>
        </x14:dataValidation>
        <x14:dataValidation type="list" allowBlank="1" showInputMessage="1" showErrorMessage="1">
          <x14:formula1>
            <xm:f>Basisdata!$A$13:$A$20</xm:f>
          </x14:formula1>
          <xm:sqref>C18:H18</xm:sqref>
        </x14:dataValidation>
        <x14:dataValidation type="list" allowBlank="1" showInputMessage="1" showErrorMessage="1">
          <x14:formula1>
            <xm:f>Basisdata!$A$77:$A$80</xm:f>
          </x14:formula1>
          <xm:sqref>C62:H62</xm:sqref>
        </x14:dataValidation>
        <x14:dataValidation type="list" allowBlank="1" showInputMessage="1" showErrorMessage="1">
          <x14:formula1>
            <xm:f>Basisdata!$E$68:$E$73</xm:f>
          </x14:formula1>
          <xm:sqref>C61:H61</xm:sqref>
        </x14:dataValidation>
        <x14:dataValidation type="list" allowBlank="1" showInputMessage="1" showErrorMessage="1">
          <x14:formula1>
            <xm:f>Basisdata!$E$49:$E$51</xm:f>
          </x14:formula1>
          <xm:sqref>C43:H43</xm:sqref>
        </x14:dataValidation>
        <x14:dataValidation type="list" allowBlank="1" showInputMessage="1" showErrorMessage="1">
          <x14:formula1>
            <xm:f>Basisdata!$A$49:$A$50</xm:f>
          </x14:formula1>
          <xm:sqref>C42:H42</xm:sqref>
        </x14:dataValidation>
        <x14:dataValidation type="list" allowBlank="1" showInputMessage="1" showErrorMessage="1">
          <x14:formula1>
            <xm:f>Basisdata!$A$41:$A$42</xm:f>
          </x14:formula1>
          <xm:sqref>C41:H41</xm:sqref>
        </x14:dataValidation>
        <x14:dataValidation type="list" allowBlank="1" showInputMessage="1" showErrorMessage="1">
          <x14:formula1>
            <xm:f>Basisdata!$I$41:$I$46</xm:f>
          </x14:formula1>
          <xm:sqref>C36:H36</xm:sqref>
        </x14:dataValidation>
        <x14:dataValidation type="list" allowBlank="1" showInputMessage="1" showErrorMessage="1">
          <x14:formula1>
            <xm:f>Basisdata!$I$59:$I$69</xm:f>
          </x14:formula1>
          <xm:sqref>C50:H57</xm:sqref>
        </x14:dataValidation>
        <x14:dataValidation type="list" allowBlank="1" showInputMessage="1" showErrorMessage="1">
          <x14:formula1>
            <xm:f>Basisdata!$A$68:$A$73</xm:f>
          </x14:formula1>
          <xm:sqref>C60:H60</xm:sqref>
        </x14:dataValidation>
        <x14:dataValidation type="list" allowBlank="1" showInputMessage="1" showErrorMessage="1">
          <x14:formula1>
            <xm:f>Eenheden!$A$2:$A$139</xm:f>
          </x14:formula1>
          <xm:sqref>B6:E6</xm:sqref>
        </x14:dataValidation>
        <x14:dataValidation type="list" allowBlank="1" showInputMessage="1" showErrorMessage="1">
          <x14:formula1>
            <xm:f>Basisdata!$E$41:$E$43</xm:f>
          </x14:formula1>
          <xm:sqref>C40:H40</xm:sqref>
        </x14:dataValidation>
        <x14:dataValidation type="list" allowBlank="1" showInputMessage="1" showErrorMessage="1">
          <x14:formula1>
            <xm:f>Basisdata!$I$33:$I$37</xm:f>
          </x14:formula1>
          <xm:sqref>C39:H39</xm:sqref>
        </x14:dataValidation>
        <x14:dataValidation type="list" allowBlank="1" showInputMessage="1" showErrorMessage="1">
          <x14:formula1>
            <xm:f>Basisdata!$E$33:$E$37</xm:f>
          </x14:formula1>
          <xm:sqref>C38:H38</xm:sqref>
        </x14:dataValidation>
        <x14:dataValidation type="list" allowBlank="1" showInputMessage="1" showErrorMessage="1">
          <x14:formula1>
            <xm:f>Basisdata!$A$33:$A$37</xm:f>
          </x14:formula1>
          <xm:sqref>C37:H37</xm:sqref>
        </x14:dataValidation>
        <x14:dataValidation type="list" allowBlank="1" showInputMessage="1" showErrorMessage="1">
          <x14:formula1>
            <xm:f>Basisdata!$I$4:$I$21</xm:f>
          </x14:formula1>
          <xm:sqref>C26:H26 C27:C33</xm:sqref>
        </x14:dataValidation>
        <x14:dataValidation type="list" allowBlank="1" showInputMessage="1" showErrorMessage="1">
          <x14:formula1>
            <xm:f>Basisdata!$E$13:$E$18</xm:f>
          </x14:formula1>
          <xm:sqref>C19:H19</xm:sqref>
        </x14:dataValidation>
        <x14:dataValidation type="list" allowBlank="1" showInputMessage="1" showErrorMessage="1">
          <x14:formula1>
            <xm:f>Basisdata!$E$4:$E$8</xm:f>
          </x14:formula1>
          <xm:sqref>C17:H17</xm:sqref>
        </x14:dataValidation>
        <x14:dataValidation type="list" allowBlank="1" showInputMessage="1" showErrorMessage="1">
          <x14:formula1>
            <xm:f>Basisdata!$A$4:$A$8</xm:f>
          </x14:formula1>
          <xm:sqref>C16:H16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182</vt:i4>
      </vt:variant>
      <vt:variant>
        <vt:lpstr>Named Ranges</vt:lpstr>
      </vt:variant>
      <vt:variant>
        <vt:i4>175</vt:i4>
      </vt:variant>
    </vt:vector>
  </HeadingPairs>
  <TitlesOfParts>
    <vt:vector size="357" baseType="lpstr">
      <vt:lpstr>A12 Oude Infra</vt:lpstr>
      <vt:lpstr>A17 Oude Infra bijblok</vt:lpstr>
      <vt:lpstr>A34 Hoogspanningscabine C6</vt:lpstr>
      <vt:lpstr>A35 Bemalingsstation</vt:lpstr>
      <vt:lpstr>A52 Depot KOREA Pompinstallatie</vt:lpstr>
      <vt:lpstr>A53 Kabelkopcabine </vt:lpstr>
      <vt:lpstr>A55 Hoogspanningscabine C12</vt:lpstr>
      <vt:lpstr>A56 Depot KOREA Noodgroep</vt:lpstr>
      <vt:lpstr>A57 Depot KOREA Citerne en pomp</vt:lpstr>
      <vt:lpstr>B1 Wachthuis 22</vt:lpstr>
      <vt:lpstr>B4 Hoofdkraan waterleiding</vt:lpstr>
      <vt:lpstr>B5 Kabelkopcabine</vt:lpstr>
      <vt:lpstr>B8 TX-Gebouw (in vakantiekamp)</vt:lpstr>
      <vt:lpstr>B8 Stookplaats CV</vt:lpstr>
      <vt:lpstr>B8 Hoogspanningscabine</vt:lpstr>
      <vt:lpstr>B8 Bunker naast TX-Gebouw</vt:lpstr>
      <vt:lpstr>B11 Tf-bunker (in vakantiekamp)</vt:lpstr>
      <vt:lpstr>B12 Linktrainer - MOC</vt:lpstr>
      <vt:lpstr>B12 Stookplaats CV</vt:lpstr>
      <vt:lpstr>B14 Oude vervallen schietstand</vt:lpstr>
      <vt:lpstr>B17 Metalen loods (kant B22)</vt:lpstr>
      <vt:lpstr>B18 Metalen loods (kant B12)</vt:lpstr>
      <vt:lpstr>B20 Gebouw Oud Depot Duinen</vt:lpstr>
      <vt:lpstr>B22 Loods en burelen 40ste Incl</vt:lpstr>
      <vt:lpstr>B22 Stookplaats CV</vt:lpstr>
      <vt:lpstr>B23 Waterpompstation</vt:lpstr>
      <vt:lpstr>B24 Hoogspanningscabine C5 </vt:lpstr>
      <vt:lpstr>B27 Wachthuis 2 Inkom vliegveld</vt:lpstr>
      <vt:lpstr>B28 Brandstoftank CV (bij B22)</vt:lpstr>
      <vt:lpstr>C9 Werkplaats aan RAPCON Bunker</vt:lpstr>
      <vt:lpstr>C13 Kabelkopcabine</vt:lpstr>
      <vt:lpstr>C14 Hoogspanningscabine C3</vt:lpstr>
      <vt:lpstr>C15 Oud Waterpompstation </vt:lpstr>
      <vt:lpstr>C16 Kabelkopcabine</vt:lpstr>
      <vt:lpstr>C18 Bunker 40 Ste </vt:lpstr>
      <vt:lpstr>C19 TACAN</vt:lpstr>
      <vt:lpstr>C20 GONIO Radiobaken Luchtvaart</vt:lpstr>
      <vt:lpstr>C21 RAPCON-Bunker</vt:lpstr>
      <vt:lpstr>C22 Hoogspanningscabine C11</vt:lpstr>
      <vt:lpstr>D1 Brandweer magazijn-bunker</vt:lpstr>
      <vt:lpstr>D9 Hoogspanningscabine C1</vt:lpstr>
      <vt:lpstr>D10 Hulpcentrale C10</vt:lpstr>
      <vt:lpstr>D11 Magazijn Meteo</vt:lpstr>
      <vt:lpstr>D12 METEO</vt:lpstr>
      <vt:lpstr>D12 Stookplaats CV </vt:lpstr>
      <vt:lpstr>D12 Brandstoftank CV</vt:lpstr>
      <vt:lpstr>D13 Werkplaats onderhoudsfirma </vt:lpstr>
      <vt:lpstr>D13 Stookplaats CV</vt:lpstr>
      <vt:lpstr>D13Bis Kabelkopcabine Tf</vt:lpstr>
      <vt:lpstr>D14 D15 Controletoren</vt:lpstr>
      <vt:lpstr>D14 D15 Annex aan controletoren</vt:lpstr>
      <vt:lpstr>D14 D15 Stookplaats CV</vt:lpstr>
      <vt:lpstr>D15 Brandstoftank CV</vt:lpstr>
      <vt:lpstr>D16 Kabelkopcabine Tf </vt:lpstr>
      <vt:lpstr>D18 Brandweer</vt:lpstr>
      <vt:lpstr>D18 Stookplaats CV</vt:lpstr>
      <vt:lpstr>D22 Hoogspanningscabine C6</vt:lpstr>
      <vt:lpstr>D24 Stookplaats CV </vt:lpstr>
      <vt:lpstr>D24 Opslagtanks Mazout CV</vt:lpstr>
      <vt:lpstr>D25 Loods Maintenance</vt:lpstr>
      <vt:lpstr>D25 Burelen en werkplaatsen GV</vt:lpstr>
      <vt:lpstr>D25 Burelen op eerste verdiep</vt:lpstr>
      <vt:lpstr>D26 Werkplaats Comm's</vt:lpstr>
      <vt:lpstr>D26 Stookplaats CV</vt:lpstr>
      <vt:lpstr>D27 Opslagplaats Fl CIS en FF</vt:lpstr>
      <vt:lpstr>D31 Loods Gilfilan</vt:lpstr>
      <vt:lpstr>D31 Lok 5 Stookplaats CV ZUID </vt:lpstr>
      <vt:lpstr>D31 Lok12a StookplaatsCV Noord </vt:lpstr>
      <vt:lpstr>D36 Flight CIS Gelijkvloers</vt:lpstr>
      <vt:lpstr>D36 Flight CIS Eerste verdiep</vt:lpstr>
      <vt:lpstr>D36 Stookplaats CV  </vt:lpstr>
      <vt:lpstr>D36 Brandstoftank CV</vt:lpstr>
      <vt:lpstr>D38 Waterpompstation FF</vt:lpstr>
      <vt:lpstr>D39 Depot TELE - Werkplaats</vt:lpstr>
      <vt:lpstr> D40 Batterijkot Maintenance</vt:lpstr>
      <vt:lpstr>D41 Kabelkopcabine </vt:lpstr>
      <vt:lpstr>D42 Wachthuis 5</vt:lpstr>
      <vt:lpstr>D44 Bunker OOST</vt:lpstr>
      <vt:lpstr>D45 ACP-Bunker buiten gebruik</vt:lpstr>
      <vt:lpstr>D46 Hoogspanningscabine C9 </vt:lpstr>
      <vt:lpstr>D47 Magazijn Maintenance</vt:lpstr>
      <vt:lpstr>D48 Depot TELE Filter+ pompinst</vt:lpstr>
      <vt:lpstr>D49 Depot TELE Citerne</vt:lpstr>
      <vt:lpstr>D50 Depot TELE Noodgroep</vt:lpstr>
      <vt:lpstr>D51 Sectie overleving </vt:lpstr>
      <vt:lpstr>D51 Lok 17 Stookplaats CV </vt:lpstr>
      <vt:lpstr>D51 Lok 18 Brandstoftank CV </vt:lpstr>
      <vt:lpstr>E01 Radiostation </vt:lpstr>
      <vt:lpstr>E01 Lok 5 Stookplaats CV </vt:lpstr>
      <vt:lpstr>E02 Hoogspanningscabine </vt:lpstr>
      <vt:lpstr>E05 Werkplaats groendienst</vt:lpstr>
      <vt:lpstr>E06 Gelijkvloers Wachthuis 1 </vt:lpstr>
      <vt:lpstr>E06 Eerste verdiep </vt:lpstr>
      <vt:lpstr>E7 Logement Gelijkvloers</vt:lpstr>
      <vt:lpstr>E7 Gelijkvloers Stookplaats CV </vt:lpstr>
      <vt:lpstr>E7 Gelijkvloers Brandstoftank  </vt:lpstr>
      <vt:lpstr>E7 Eerste verdiep</vt:lpstr>
      <vt:lpstr>E7 Tweede verdiep </vt:lpstr>
      <vt:lpstr>E8 HORECA Gelijkvloers</vt:lpstr>
      <vt:lpstr>E8 Logement Eerste verdiep</vt:lpstr>
      <vt:lpstr>E8 Kelder</vt:lpstr>
      <vt:lpstr>E8 Kelder Stookplaats</vt:lpstr>
      <vt:lpstr>E8 Kelder Brandstoftank </vt:lpstr>
      <vt:lpstr>E9 Logement Gelijkvloers</vt:lpstr>
      <vt:lpstr>E9 Stookplaats</vt:lpstr>
      <vt:lpstr>E9 Gelijkvloers Brandstoftank</vt:lpstr>
      <vt:lpstr>E9 Eerste verdiep</vt:lpstr>
      <vt:lpstr>E9 Tweede verdiep</vt:lpstr>
      <vt:lpstr>E10 Stafblok Gelijkvloers</vt:lpstr>
      <vt:lpstr>E10 Gelijkvloer Stookplaats CV</vt:lpstr>
      <vt:lpstr>E10 Gelijkvloers Brandstoftank</vt:lpstr>
      <vt:lpstr>E10 Eerste verdiep</vt:lpstr>
      <vt:lpstr>E10 Tweede verdiep</vt:lpstr>
      <vt:lpstr>E11 Gelijkvloers</vt:lpstr>
      <vt:lpstr>E11 Gelijkvloer Stookplaats CV</vt:lpstr>
      <vt:lpstr>E11 Gelijkvloers Opslagtank CV</vt:lpstr>
      <vt:lpstr>E11 Eerste verdiep </vt:lpstr>
      <vt:lpstr>E12 Gelijkvloers</vt:lpstr>
      <vt:lpstr>E12 Gelijkvloer Stookplaats</vt:lpstr>
      <vt:lpstr>E12 Gelijkvloers Opslagtank </vt:lpstr>
      <vt:lpstr>E12 Eerste verdiep  </vt:lpstr>
      <vt:lpstr>E13 Gelijkvloers </vt:lpstr>
      <vt:lpstr>E13 Gelijkvloer Stookplaats </vt:lpstr>
      <vt:lpstr>E13 Gelijkvloers Opslagtank</vt:lpstr>
      <vt:lpstr>E13 Eerste verdiep</vt:lpstr>
      <vt:lpstr>E14 Gelijkvloers </vt:lpstr>
      <vt:lpstr>E14 Gelijkvloer Stookplaats</vt:lpstr>
      <vt:lpstr>E14 Gelijkvloers Brandstoftank</vt:lpstr>
      <vt:lpstr>E14 Eerste verdiep</vt:lpstr>
      <vt:lpstr>E15 Kleine opslagplaats</vt:lpstr>
      <vt:lpstr>E16 Kleine opslagplaats</vt:lpstr>
      <vt:lpstr>E17 Bewapening</vt:lpstr>
      <vt:lpstr>E17 Lokaal 3</vt:lpstr>
      <vt:lpstr>E17 Gelijkvloers Stookplaats CV</vt:lpstr>
      <vt:lpstr>E17 Gelijkvloers Brandstoftank</vt:lpstr>
      <vt:lpstr>E18 Oude logementsblok</vt:lpstr>
      <vt:lpstr>E18 Gelijkvloer Stookplaats </vt:lpstr>
      <vt:lpstr>E18 Gelijkvloers Opslagtank </vt:lpstr>
      <vt:lpstr>E19 Oude inferm</vt:lpstr>
      <vt:lpstr>E20 Oude logementsblok</vt:lpstr>
      <vt:lpstr>E20 Gelijkvloers Stookplaats</vt:lpstr>
      <vt:lpstr>E20 Gelijkvloers Opslagtank CV</vt:lpstr>
      <vt:lpstr>E21Keuken en Mess</vt:lpstr>
      <vt:lpstr>E21Sport</vt:lpstr>
      <vt:lpstr>E21Kelder 1 (Oefenzone Ops&amp;Trg)</vt:lpstr>
      <vt:lpstr>E21Kelder 2 Stookplaats</vt:lpstr>
      <vt:lpstr>E21Kelder 2Bis Brandstoftank CV</vt:lpstr>
      <vt:lpstr>E21Kelder 3 (Magazijn keuken)</vt:lpstr>
      <vt:lpstr>E25 Feestzaal (FEDASIL)</vt:lpstr>
      <vt:lpstr>E25 Stookplaats </vt:lpstr>
      <vt:lpstr>E26 Werkplaats en burelen 1Ech</vt:lpstr>
      <vt:lpstr>E26 Brandstoftank CV</vt:lpstr>
      <vt:lpstr>E26 Stookplaats </vt:lpstr>
      <vt:lpstr>E27 Eenheidsmagazijn</vt:lpstr>
      <vt:lpstr>E28 Mun Depot</vt:lpstr>
      <vt:lpstr>E29 Gebouw brandstoftank CV </vt:lpstr>
      <vt:lpstr>E30 Lok 1 Stelplaats Bowser</vt:lpstr>
      <vt:lpstr>E30 Lok 2 Magazijn POL</vt:lpstr>
      <vt:lpstr>E30 Lok 3 Brandstofopslag </vt:lpstr>
      <vt:lpstr>E30 Lok 4 Bureel POL-Station</vt:lpstr>
      <vt:lpstr>E31 Lok 2 Oliekot</vt:lpstr>
      <vt:lpstr>E31 Lok 3 &amp; 14 Werkplaats Vtg</vt:lpstr>
      <vt:lpstr>E31 Lok 4 Technisch lokaal Elec</vt:lpstr>
      <vt:lpstr>E31 Lok 15 Magazijn MT</vt:lpstr>
      <vt:lpstr>E31 Lok 15a Werkpl Fiets</vt:lpstr>
      <vt:lpstr>E31 Lok 16 Werkpl Bowser</vt:lpstr>
      <vt:lpstr>E31 Lok 17 Stelplaats GSE</vt:lpstr>
      <vt:lpstr>E31 Lok 18 Hogedruk compressor</vt:lpstr>
      <vt:lpstr>E31 Lok 19 Oxiderend&amp; inert gas</vt:lpstr>
      <vt:lpstr>E31 Lok 20 Lagedrukcompressor</vt:lpstr>
      <vt:lpstr>E31 Lok 1 Technisch lokaal CV</vt:lpstr>
      <vt:lpstr>E31 Lok 21 Ontvlambare gassen</vt:lpstr>
      <vt:lpstr>E31 Lok 22 Magazijn MT</vt:lpstr>
      <vt:lpstr>E31 GV Sanitair en kleedkamer</vt:lpstr>
      <vt:lpstr>E31 Eerste verdiep Admin en Bar</vt:lpstr>
      <vt:lpstr>E32 Stelplaats voertuigen</vt:lpstr>
      <vt:lpstr>Basisdata</vt:lpstr>
      <vt:lpstr>Kw Data</vt:lpstr>
      <vt:lpstr>Eenheden</vt:lpstr>
      <vt:lpstr>Uitleg</vt:lpstr>
      <vt:lpstr>Sheet1</vt:lpstr>
      <vt:lpstr>Sheet3</vt:lpstr>
      <vt:lpstr>' D40 Batterijkot Maintenance'!Print_Area</vt:lpstr>
      <vt:lpstr>'A12 Oude Infra'!Print_Area</vt:lpstr>
      <vt:lpstr>'A17 Oude Infra bijblok'!Print_Area</vt:lpstr>
      <vt:lpstr>'A34 Hoogspanningscabine C6'!Print_Area</vt:lpstr>
      <vt:lpstr>'A35 Bemalingsstation'!Print_Area</vt:lpstr>
      <vt:lpstr>'A52 Depot KOREA Pompinstallatie'!Print_Area</vt:lpstr>
      <vt:lpstr>'A53 Kabelkopcabine '!Print_Area</vt:lpstr>
      <vt:lpstr>'A55 Hoogspanningscabine C12'!Print_Area</vt:lpstr>
      <vt:lpstr>'A56 Depot KOREA Noodgroep'!Print_Area</vt:lpstr>
      <vt:lpstr>'A57 Depot KOREA Citerne en pomp'!Print_Area</vt:lpstr>
      <vt:lpstr>'B1 Wachthuis 22'!Print_Area</vt:lpstr>
      <vt:lpstr>'B11 Tf-bunker (in vakantiekamp)'!Print_Area</vt:lpstr>
      <vt:lpstr>'B12 Linktrainer - MOC'!Print_Area</vt:lpstr>
      <vt:lpstr>'B12 Stookplaats CV'!Print_Area</vt:lpstr>
      <vt:lpstr>'B14 Oude vervallen schietstand'!Print_Area</vt:lpstr>
      <vt:lpstr>'B17 Metalen loods (kant B22)'!Print_Area</vt:lpstr>
      <vt:lpstr>'B18 Metalen loods (kant B12)'!Print_Area</vt:lpstr>
      <vt:lpstr>'B20 Gebouw Oud Depot Duinen'!Print_Area</vt:lpstr>
      <vt:lpstr>'B22 Loods en burelen 40ste Incl'!Print_Area</vt:lpstr>
      <vt:lpstr>'B22 Stookplaats CV'!Print_Area</vt:lpstr>
      <vt:lpstr>'B23 Waterpompstation'!Print_Area</vt:lpstr>
      <vt:lpstr>'B24 Hoogspanningscabine C5 '!Print_Area</vt:lpstr>
      <vt:lpstr>'B27 Wachthuis 2 Inkom vliegveld'!Print_Area</vt:lpstr>
      <vt:lpstr>'B28 Brandstoftank CV (bij B22)'!Print_Area</vt:lpstr>
      <vt:lpstr>'B4 Hoofdkraan waterleiding'!Print_Area</vt:lpstr>
      <vt:lpstr>'B5 Kabelkopcabine'!Print_Area</vt:lpstr>
      <vt:lpstr>'B8 Hoogspanningscabine'!Print_Area</vt:lpstr>
      <vt:lpstr>'B8 Stookplaats CV'!Print_Area</vt:lpstr>
      <vt:lpstr>'B8 TX-Gebouw (in vakantiekamp)'!Print_Area</vt:lpstr>
      <vt:lpstr>'C13 Kabelkopcabine'!Print_Area</vt:lpstr>
      <vt:lpstr>'C14 Hoogspanningscabine C3'!Print_Area</vt:lpstr>
      <vt:lpstr>'C15 Oud Waterpompstation '!Print_Area</vt:lpstr>
      <vt:lpstr>'C16 Kabelkopcabine'!Print_Area</vt:lpstr>
      <vt:lpstr>'C18 Bunker 40 Ste '!Print_Area</vt:lpstr>
      <vt:lpstr>'C19 TACAN'!Print_Area</vt:lpstr>
      <vt:lpstr>'C20 GONIO Radiobaken Luchtvaart'!Print_Area</vt:lpstr>
      <vt:lpstr>'C21 RAPCON-Bunker'!Print_Area</vt:lpstr>
      <vt:lpstr>'C22 Hoogspanningscabine C11'!Print_Area</vt:lpstr>
      <vt:lpstr>'C9 Werkplaats aan RAPCON Bunker'!Print_Area</vt:lpstr>
      <vt:lpstr>'D1 Brandweer magazijn-bunker'!Print_Area</vt:lpstr>
      <vt:lpstr>'D10 Hulpcentrale C10'!Print_Area</vt:lpstr>
      <vt:lpstr>'D11 Magazijn Meteo'!Print_Area</vt:lpstr>
      <vt:lpstr>'D12 Brandstoftank CV'!Print_Area</vt:lpstr>
      <vt:lpstr>'D12 METEO'!Print_Area</vt:lpstr>
      <vt:lpstr>'D12 Stookplaats CV '!Print_Area</vt:lpstr>
      <vt:lpstr>'D13 Stookplaats CV'!Print_Area</vt:lpstr>
      <vt:lpstr>'D13 Werkplaats onderhoudsfirma '!Print_Area</vt:lpstr>
      <vt:lpstr>'D13Bis Kabelkopcabine Tf'!Print_Area</vt:lpstr>
      <vt:lpstr>'D14 D15 Annex aan controletoren'!Print_Area</vt:lpstr>
      <vt:lpstr>'D14 D15 Controletoren'!Print_Area</vt:lpstr>
      <vt:lpstr>'D14 D15 Stookplaats CV'!Print_Area</vt:lpstr>
      <vt:lpstr>'D15 Brandstoftank CV'!Print_Area</vt:lpstr>
      <vt:lpstr>'D16 Kabelkopcabine Tf '!Print_Area</vt:lpstr>
      <vt:lpstr>'D18 Brandweer'!Print_Area</vt:lpstr>
      <vt:lpstr>'D18 Stookplaats CV'!Print_Area</vt:lpstr>
      <vt:lpstr>'D22 Hoogspanningscabine C6'!Print_Area</vt:lpstr>
      <vt:lpstr>'D24 Opslagtanks Mazout CV'!Print_Area</vt:lpstr>
      <vt:lpstr>'D24 Stookplaats CV '!Print_Area</vt:lpstr>
      <vt:lpstr>'D25 Burelen en werkplaatsen GV'!Print_Area</vt:lpstr>
      <vt:lpstr>'D25 Burelen op eerste verdiep'!Print_Area</vt:lpstr>
      <vt:lpstr>'D25 Loods Maintenance'!Print_Area</vt:lpstr>
      <vt:lpstr>'D26 Stookplaats CV'!Print_Area</vt:lpstr>
      <vt:lpstr>'D26 Werkplaats Comm''s'!Print_Area</vt:lpstr>
      <vt:lpstr>'D27 Opslagplaats Fl CIS en FF'!Print_Area</vt:lpstr>
      <vt:lpstr>'D31 Lok 5 Stookplaats CV ZUID '!Print_Area</vt:lpstr>
      <vt:lpstr>'D31 Lok12a StookplaatsCV Noord '!Print_Area</vt:lpstr>
      <vt:lpstr>'D31 Loods Gilfilan'!Print_Area</vt:lpstr>
      <vt:lpstr>'D36 Brandstoftank CV'!Print_Area</vt:lpstr>
      <vt:lpstr>'D36 Flight CIS Eerste verdiep'!Print_Area</vt:lpstr>
      <vt:lpstr>'D36 Flight CIS Gelijkvloers'!Print_Area</vt:lpstr>
      <vt:lpstr>'D36 Stookplaats CV  '!Print_Area</vt:lpstr>
      <vt:lpstr>'D38 Waterpompstation FF'!Print_Area</vt:lpstr>
      <vt:lpstr>'D39 Depot TELE - Werkplaats'!Print_Area</vt:lpstr>
      <vt:lpstr>'D41 Kabelkopcabine '!Print_Area</vt:lpstr>
      <vt:lpstr>'D42 Wachthuis 5'!Print_Area</vt:lpstr>
      <vt:lpstr>'D44 Bunker OOST'!Print_Area</vt:lpstr>
      <vt:lpstr>'D45 ACP-Bunker buiten gebruik'!Print_Area</vt:lpstr>
      <vt:lpstr>'D46 Hoogspanningscabine C9 '!Print_Area</vt:lpstr>
      <vt:lpstr>'D47 Magazijn Maintenance'!Print_Area</vt:lpstr>
      <vt:lpstr>'D48 Depot TELE Filter+ pompinst'!Print_Area</vt:lpstr>
      <vt:lpstr>'D49 Depot TELE Citerne'!Print_Area</vt:lpstr>
      <vt:lpstr>'D50 Depot TELE Noodgroep'!Print_Area</vt:lpstr>
      <vt:lpstr>'D51 Lok 17 Stookplaats CV '!Print_Area</vt:lpstr>
      <vt:lpstr>'D51 Lok 18 Brandstoftank CV '!Print_Area</vt:lpstr>
      <vt:lpstr>'D51 Sectie overleving '!Print_Area</vt:lpstr>
      <vt:lpstr>'D9 Hoogspanningscabine C1'!Print_Area</vt:lpstr>
      <vt:lpstr>'E01 Lok 5 Stookplaats CV '!Print_Area</vt:lpstr>
      <vt:lpstr>'E01 Radiostation '!Print_Area</vt:lpstr>
      <vt:lpstr>'E02 Hoogspanningscabine '!Print_Area</vt:lpstr>
      <vt:lpstr>'E05 Werkplaats groendienst'!Print_Area</vt:lpstr>
      <vt:lpstr>'E06 Eerste verdiep '!Print_Area</vt:lpstr>
      <vt:lpstr>'E06 Gelijkvloers Wachthuis 1 '!Print_Area</vt:lpstr>
      <vt:lpstr>'E10 Eerste verdiep'!Print_Area</vt:lpstr>
      <vt:lpstr>'E10 Gelijkvloer Stookplaats CV'!Print_Area</vt:lpstr>
      <vt:lpstr>'E10 Gelijkvloers Brandstoftank'!Print_Area</vt:lpstr>
      <vt:lpstr>'E10 Stafblok Gelijkvloers'!Print_Area</vt:lpstr>
      <vt:lpstr>'E10 Tweede verdiep'!Print_Area</vt:lpstr>
      <vt:lpstr>'E11 Eerste verdiep '!Print_Area</vt:lpstr>
      <vt:lpstr>'E11 Gelijkvloer Stookplaats CV'!Print_Area</vt:lpstr>
      <vt:lpstr>'E11 Gelijkvloers'!Print_Area</vt:lpstr>
      <vt:lpstr>'E11 Gelijkvloers Opslagtank CV'!Print_Area</vt:lpstr>
      <vt:lpstr>'E12 Eerste verdiep  '!Print_Area</vt:lpstr>
      <vt:lpstr>'E12 Gelijkvloer Stookplaats'!Print_Area</vt:lpstr>
      <vt:lpstr>'E12 Gelijkvloers'!Print_Area</vt:lpstr>
      <vt:lpstr>'E12 Gelijkvloers Opslagtank '!Print_Area</vt:lpstr>
      <vt:lpstr>'E13 Eerste verdiep'!Print_Area</vt:lpstr>
      <vt:lpstr>'E13 Gelijkvloer Stookplaats '!Print_Area</vt:lpstr>
      <vt:lpstr>'E13 Gelijkvloers '!Print_Area</vt:lpstr>
      <vt:lpstr>'E13 Gelijkvloers Opslagtank'!Print_Area</vt:lpstr>
      <vt:lpstr>'E14 Eerste verdiep'!Print_Area</vt:lpstr>
      <vt:lpstr>'E14 Gelijkvloer Stookplaats'!Print_Area</vt:lpstr>
      <vt:lpstr>'E14 Gelijkvloers '!Print_Area</vt:lpstr>
      <vt:lpstr>'E14 Gelijkvloers Brandstoftank'!Print_Area</vt:lpstr>
      <vt:lpstr>'E15 Kleine opslagplaats'!Print_Area</vt:lpstr>
      <vt:lpstr>'E16 Kleine opslagplaats'!Print_Area</vt:lpstr>
      <vt:lpstr>'E17 Bewapening'!Print_Area</vt:lpstr>
      <vt:lpstr>'E17 Gelijkvloers Brandstoftank'!Print_Area</vt:lpstr>
      <vt:lpstr>'E17 Gelijkvloers Stookplaats CV'!Print_Area</vt:lpstr>
      <vt:lpstr>'E17 Lokaal 3'!Print_Area</vt:lpstr>
      <vt:lpstr>'E18 Gelijkvloer Stookplaats '!Print_Area</vt:lpstr>
      <vt:lpstr>'E18 Gelijkvloers Opslagtank '!Print_Area</vt:lpstr>
      <vt:lpstr>'E18 Oude logementsblok'!Print_Area</vt:lpstr>
      <vt:lpstr>'E19 Oude inferm'!Print_Area</vt:lpstr>
      <vt:lpstr>'E20 Gelijkvloers Opslagtank CV'!Print_Area</vt:lpstr>
      <vt:lpstr>'E20 Gelijkvloers Stookplaats'!Print_Area</vt:lpstr>
      <vt:lpstr>'E20 Oude logementsblok'!Print_Area</vt:lpstr>
      <vt:lpstr>'E21Kelder 1 (Oefenzone Ops&amp;Trg)'!Print_Area</vt:lpstr>
      <vt:lpstr>'E21Kelder 2 Stookplaats'!Print_Area</vt:lpstr>
      <vt:lpstr>'E21Kelder 2Bis Brandstoftank CV'!Print_Area</vt:lpstr>
      <vt:lpstr>'E21Kelder 3 (Magazijn keuken)'!Print_Area</vt:lpstr>
      <vt:lpstr>'E21Keuken en Mess'!Print_Area</vt:lpstr>
      <vt:lpstr>E21Sport!Print_Area</vt:lpstr>
      <vt:lpstr>'E25 Feestzaal (FEDASIL)'!Print_Area</vt:lpstr>
      <vt:lpstr>'E25 Stookplaats '!Print_Area</vt:lpstr>
      <vt:lpstr>'E26 Brandstoftank CV'!Print_Area</vt:lpstr>
      <vt:lpstr>'E26 Stookplaats '!Print_Area</vt:lpstr>
      <vt:lpstr>'E26 Werkplaats en burelen 1Ech'!Print_Area</vt:lpstr>
      <vt:lpstr>'E27 Eenheidsmagazijn'!Print_Area</vt:lpstr>
      <vt:lpstr>'E28 Mun Depot'!Print_Area</vt:lpstr>
      <vt:lpstr>'E29 Gebouw brandstoftank CV '!Print_Area</vt:lpstr>
      <vt:lpstr>'E30 Lok 1 Stelplaats Bowser'!Print_Area</vt:lpstr>
      <vt:lpstr>'E30 Lok 2 Magazijn POL'!Print_Area</vt:lpstr>
      <vt:lpstr>'E30 Lok 3 Brandstofopslag '!Print_Area</vt:lpstr>
      <vt:lpstr>'E30 Lok 4 Bureel POL-Station'!Print_Area</vt:lpstr>
      <vt:lpstr>'E31 Eerste verdiep Admin en Bar'!Print_Area</vt:lpstr>
      <vt:lpstr>'E31 GV Sanitair en kleedkamer'!Print_Area</vt:lpstr>
      <vt:lpstr>'E31 Lok 1 Technisch lokaal CV'!Print_Area</vt:lpstr>
      <vt:lpstr>'E31 Lok 15 Magazijn MT'!Print_Area</vt:lpstr>
      <vt:lpstr>'E31 Lok 15a Werkpl Fiets'!Print_Area</vt:lpstr>
      <vt:lpstr>'E31 Lok 16 Werkpl Bowser'!Print_Area</vt:lpstr>
      <vt:lpstr>'E31 Lok 17 Stelplaats GSE'!Print_Area</vt:lpstr>
      <vt:lpstr>'E31 Lok 18 Hogedruk compressor'!Print_Area</vt:lpstr>
      <vt:lpstr>'E31 Lok 19 Oxiderend&amp; inert gas'!Print_Area</vt:lpstr>
      <vt:lpstr>'E31 Lok 2 Oliekot'!Print_Area</vt:lpstr>
      <vt:lpstr>'E31 Lok 20 Lagedrukcompressor'!Print_Area</vt:lpstr>
      <vt:lpstr>'E31 Lok 21 Ontvlambare gassen'!Print_Area</vt:lpstr>
      <vt:lpstr>'E31 Lok 22 Magazijn MT'!Print_Area</vt:lpstr>
      <vt:lpstr>'E31 Lok 3 &amp; 14 Werkplaats Vtg'!Print_Area</vt:lpstr>
      <vt:lpstr>'E31 Lok 4 Technisch lokaal Elec'!Print_Area</vt:lpstr>
      <vt:lpstr>'E32 Stelplaats voertuigen'!Print_Area</vt:lpstr>
      <vt:lpstr>'E7 Eerste verdiep'!Print_Area</vt:lpstr>
      <vt:lpstr>'E7 Gelijkvloers Brandstoftank  '!Print_Area</vt:lpstr>
      <vt:lpstr>'E7 Gelijkvloers Stookplaats CV '!Print_Area</vt:lpstr>
      <vt:lpstr>'E7 Logement Gelijkvloers'!Print_Area</vt:lpstr>
      <vt:lpstr>'E7 Tweede verdiep '!Print_Area</vt:lpstr>
      <vt:lpstr>'E8 HORECA Gelijkvloers'!Print_Area</vt:lpstr>
      <vt:lpstr>'E8 Kelder'!Print_Area</vt:lpstr>
      <vt:lpstr>'E8 Kelder Brandstoftank '!Print_Area</vt:lpstr>
      <vt:lpstr>'E8 Kelder Stookplaats'!Print_Area</vt:lpstr>
      <vt:lpstr>'E8 Logement Eerste verdiep'!Print_Area</vt:lpstr>
      <vt:lpstr>'E9 Eerste verdiep'!Print_Area</vt:lpstr>
      <vt:lpstr>'E9 Gelijkvloers Brandstoftank'!Print_Area</vt:lpstr>
      <vt:lpstr>'E9 Logement Gelijkvloers'!Print_Area</vt:lpstr>
      <vt:lpstr>'E9 Stookplaats'!Print_Area</vt:lpstr>
      <vt:lpstr>'E9 Tweede verdiep'!Print_Area</vt:lpstr>
    </vt:vector>
  </TitlesOfParts>
  <Company>Belgian Defense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Hamels Steve</dc:creator>
  <cp:lastModifiedBy>Gotelaere Bart</cp:lastModifiedBy>
  <cp:lastPrinted>2017-10-09T11:20:07Z</cp:lastPrinted>
  <dcterms:created xsi:type="dcterms:W3CDTF">2014-10-29T08:52:41Z</dcterms:created>
  <dcterms:modified xsi:type="dcterms:W3CDTF">2019-01-21T10:03:31Z</dcterms:modified>
</cp:coreProperties>
</file>